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2019\712019 Fr. L., modernizace sil. III21230, III. etapa\TP\Čistopis\Soupis prací; rozpočet\"/>
    </mc:Choice>
  </mc:AlternateContent>
  <bookViews>
    <workbookView xWindow="0" yWindow="0" windowWidth="0" windowHeight="0"/>
  </bookViews>
  <sheets>
    <sheet name="Rekapitulace stavby" sheetId="1" r:id="rId1"/>
    <sheet name="712019 - Františkovy Lázn...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'712019 - Františkovy Lázn...'!$C$118:$K$205</definedName>
    <definedName name="_xlnm.Print_Area" localSheetId="1">'712019 - Františkovy Lázn...'!$C$4:$J$76,'712019 - Františkovy Lázn...'!$C$108:$K$205</definedName>
    <definedName name="_xlnm.Print_Titles" localSheetId="1">'712019 - Františkovy Lázn...'!$118:$118</definedName>
    <definedName name="_xlnm._FilterDatabase" localSheetId="2" hidden="1">'VRN - Vedlejší rozpočtové...'!$C$116:$K$123</definedName>
    <definedName name="_xlnm.Print_Area" localSheetId="2">'VRN - Vedlejší rozpočtové...'!$C$4:$J$76,'VRN - Vedlejší rozpočtové...'!$C$104:$K$123</definedName>
    <definedName name="_xlnm.Print_Titles" localSheetId="2">'VRN - Vedlejší rozpočtové...'!$116:$116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2" r="J35"/>
  <c r="J34"/>
  <c i="1" r="AY95"/>
  <c i="2" r="J33"/>
  <c i="1" r="AX95"/>
  <c i="2"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91"/>
  <c r="BH191"/>
  <c r="BG191"/>
  <c r="BF191"/>
  <c r="T191"/>
  <c r="R191"/>
  <c r="P191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R122"/>
  <c r="P122"/>
  <c r="J116"/>
  <c r="J115"/>
  <c r="F115"/>
  <c r="F113"/>
  <c r="E111"/>
  <c r="J90"/>
  <c r="J89"/>
  <c r="F89"/>
  <c r="F87"/>
  <c r="E85"/>
  <c r="J16"/>
  <c r="E16"/>
  <c r="F90"/>
  <c r="J15"/>
  <c r="J10"/>
  <c r="J113"/>
  <c i="1" r="L90"/>
  <c r="AM90"/>
  <c r="AM89"/>
  <c r="L89"/>
  <c r="AM87"/>
  <c r="L87"/>
  <c r="L85"/>
  <c r="L84"/>
  <c i="3" r="J123"/>
  <c r="J122"/>
  <c r="BK120"/>
  <c r="J119"/>
  <c i="2" r="BK202"/>
  <c r="BK199"/>
  <c r="J196"/>
  <c r="J192"/>
  <c r="J191"/>
  <c r="J187"/>
  <c r="J186"/>
  <c r="J185"/>
  <c r="J177"/>
  <c r="J174"/>
  <c r="BK173"/>
  <c r="BK170"/>
  <c r="J167"/>
  <c r="BK163"/>
  <c r="BK161"/>
  <c r="BK157"/>
  <c r="J153"/>
  <c r="BK152"/>
  <c r="BK148"/>
  <c r="J144"/>
  <c r="BK141"/>
  <c r="BK138"/>
  <c r="J135"/>
  <c r="J130"/>
  <c r="J127"/>
  <c r="J122"/>
  <c i="1" r="AS94"/>
  <c i="3" r="BK123"/>
  <c r="BK122"/>
  <c r="J120"/>
  <c r="BK119"/>
  <c i="2" r="J202"/>
  <c r="J199"/>
  <c r="BK196"/>
  <c r="BK192"/>
  <c r="BK191"/>
  <c r="BK187"/>
  <c r="BK186"/>
  <c r="BK185"/>
  <c r="BK177"/>
  <c r="BK174"/>
  <c r="J173"/>
  <c r="J170"/>
  <c r="BK167"/>
  <c r="J163"/>
  <c r="J161"/>
  <c r="J157"/>
  <c r="BK153"/>
  <c r="J152"/>
  <c r="J148"/>
  <c r="BK144"/>
  <c r="J141"/>
  <c r="J138"/>
  <c r="BK135"/>
  <c r="BK130"/>
  <c r="BK127"/>
  <c r="BK122"/>
  <c l="1" r="P121"/>
  <c r="T121"/>
  <c r="BK147"/>
  <c r="J147"/>
  <c r="J98"/>
  <c r="R147"/>
  <c r="BK172"/>
  <c r="J172"/>
  <c r="J99"/>
  <c r="P172"/>
  <c r="BK176"/>
  <c r="J176"/>
  <c r="J100"/>
  <c r="R176"/>
  <c r="BK195"/>
  <c r="J195"/>
  <c r="J101"/>
  <c r="R195"/>
  <c r="BK121"/>
  <c r="J121"/>
  <c r="J96"/>
  <c r="R121"/>
  <c r="P147"/>
  <c r="T147"/>
  <c r="R172"/>
  <c r="T172"/>
  <c r="P176"/>
  <c r="T176"/>
  <c r="P195"/>
  <c r="T195"/>
  <c i="3" r="BK118"/>
  <c r="J118"/>
  <c r="J97"/>
  <c r="P118"/>
  <c r="P117"/>
  <c i="1" r="AU96"/>
  <c i="3" r="R118"/>
  <c r="R117"/>
  <c r="T118"/>
  <c r="T117"/>
  <c i="2" r="F116"/>
  <c r="BE122"/>
  <c r="BE130"/>
  <c r="BE152"/>
  <c r="BE163"/>
  <c r="BE173"/>
  <c r="BE185"/>
  <c r="BE191"/>
  <c r="BE202"/>
  <c i="3" r="J111"/>
  <c r="BE120"/>
  <c r="BE122"/>
  <c r="BE123"/>
  <c i="2" r="J87"/>
  <c r="BE127"/>
  <c r="BE135"/>
  <c r="BE138"/>
  <c r="BE141"/>
  <c r="BE144"/>
  <c r="BE148"/>
  <c r="BE153"/>
  <c r="BE157"/>
  <c r="BE161"/>
  <c r="BE167"/>
  <c r="BE170"/>
  <c r="BE174"/>
  <c r="BE177"/>
  <c r="BE186"/>
  <c r="BE187"/>
  <c r="BE192"/>
  <c r="BE196"/>
  <c r="BE199"/>
  <c r="BK143"/>
  <c r="J143"/>
  <c r="J97"/>
  <c i="3" r="E85"/>
  <c r="F92"/>
  <c r="BE119"/>
  <c i="2" r="J32"/>
  <c i="1" r="AW95"/>
  <c i="3" r="J34"/>
  <c i="1" r="AW96"/>
  <c i="2" r="F32"/>
  <c i="1" r="BA95"/>
  <c i="2" r="F35"/>
  <c i="1" r="BD95"/>
  <c i="3" r="F35"/>
  <c i="1" r="BB96"/>
  <c i="2" r="F34"/>
  <c i="1" r="BC95"/>
  <c i="3" r="F36"/>
  <c i="1" r="BC96"/>
  <c i="2" r="F33"/>
  <c i="1" r="BB95"/>
  <c i="3" r="F34"/>
  <c i="1" r="BA96"/>
  <c i="3" r="F37"/>
  <c i="1" r="BD96"/>
  <c i="2" l="1" r="T120"/>
  <c r="T119"/>
  <c r="R120"/>
  <c r="R119"/>
  <c r="P120"/>
  <c r="P119"/>
  <c i="1" r="AU95"/>
  <c i="2" r="BK120"/>
  <c r="J120"/>
  <c r="J95"/>
  <c i="3" r="BK117"/>
  <c r="J117"/>
  <c i="1" r="AU94"/>
  <c r="BA94"/>
  <c r="W30"/>
  <c i="2" r="J31"/>
  <c i="1" r="AV95"/>
  <c r="AT95"/>
  <c r="BD94"/>
  <c r="W33"/>
  <c i="3" r="F33"/>
  <c i="1" r="AZ96"/>
  <c i="3" r="J30"/>
  <c i="1" r="AG96"/>
  <c r="BC94"/>
  <c r="W32"/>
  <c i="3" r="J33"/>
  <c i="1" r="AV96"/>
  <c r="AT96"/>
  <c r="BB94"/>
  <c r="W31"/>
  <c i="2" r="F31"/>
  <c i="1" r="AZ95"/>
  <c i="3" l="1" r="J39"/>
  <c i="2" r="BK119"/>
  <c r="J119"/>
  <c r="J94"/>
  <c i="3" r="J96"/>
  <c i="1" r="AN96"/>
  <c r="AZ94"/>
  <c r="W29"/>
  <c r="AW94"/>
  <c r="AK30"/>
  <c r="AY94"/>
  <c r="AX94"/>
  <c l="1" r="AV94"/>
  <c r="AK29"/>
  <c i="2" r="J28"/>
  <c i="1" r="AG95"/>
  <c r="AN95"/>
  <c i="2" l="1" r="J37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<sst xmlns="http://schemas.openxmlformats.org/spreadsheetml/2006/main">
  <si>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</si>
  <si>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</si>
  <si>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</si>
  <si>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</si>
  <si>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</si>
  <si>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{7a1d634a-2ad2-4db0-befc-33ba557fe90c}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</si>
  <si>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</si>
  <si>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</si>
  <si>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</si>
  <si>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</si>
  <si>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</si>
  <si>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</si>
  <si>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</si>
  <si>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</si>
  <si>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712019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</si>
  <si>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</si>
  <si>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</si>
  <si>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Františkovy Lázně, Modernizace silnice III21330, III. etapa</t>
  </si>
  <si>
    <t>KSO:</t>
  </si>
  <si>
    <t>CC-CZ:</t>
  </si>
  <si>
    <t>Místo:</t>
  </si>
  <si>
    <t>III21330, Františkovy lázně</t>
  </si>
  <si>
    <t>Datum:</t>
  </si>
  <si>
    <t>21. 12. 2018</t>
  </si>
  <si>
    <t>Zadavatel:</t>
  </si>
  <si>
    <t>IČ:</t>
  </si>
  <si>
    <t>KSÚS KK, Sokolov</t>
  </si>
  <si>
    <t>DIČ:</t>
  </si>
  <si>
    <t>Uchazeč:</t>
  </si>
  <si>
    <t>Vyplň údaj</t>
  </si>
  <si>
    <t>Projektant:</t>
  </si>
  <si>
    <t>Ing. Petr Král, Ing. Veronika Šulková</t>
  </si>
  <si>
    <t>True</t>
  </si>
  <si>
    <t>Zpracovatel:</t>
  </si>
  <si>
    <t>DSVA,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</si>
  <si>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</si>
  <si>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</si>
  <si>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</si>
  <si>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</si>
  <si>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</si>
  <si>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</si>
  <si>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</si>
  <si>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</si>
  <si>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</si>
  <si>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</si>
  <si>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</si>
  <si>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</si>
  <si>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</si>
  <si>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</si>
  <si>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</si>
  <si>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</si>
  <si>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</si>
  <si>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</si>
  <si>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</si>
  <si>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</si>
  <si>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</si>
  <si>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</si>
  <si>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</si>
  <si>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</si>
  <si>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</si>
  <si>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</si>
  <si>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</si>
  <si>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</si>
  <si>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</si>
  <si>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</si>
  <si>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</si>
  <si>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</si>
  <si>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</si>
  <si>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</si>
  <si>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</si>
  <si>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</si>
  <si>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</si>
  <si>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</si>
  <si>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</si>
  <si>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</si>
  <si>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</si>
  <si>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</si>
  <si>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</si>
  <si>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</si>
  <si>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</si>
  <si>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</si>
  <si>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</si>
  <si>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</si>
  <si>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VRN</t>
  </si>
  <si>
    <t>Vedlejší rozpočtové náklady</t>
  </si>
  <si>
    <t>VON</t>
  </si>
  <si>
    <t>{7b0a6ca3-26fb-4388-9857-e4a591f29969}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</si>
  <si>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</si>
  <si>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</si>
  <si>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</si>
  <si>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</si>
  <si>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</si>
  <si>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</si>
  <si>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</si>
  <si>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</si>
  <si>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</si>
  <si>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</si>
  <si>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</si>
  <si>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</si>
  <si>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</si>
  <si>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</si>
  <si>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</si>
  <si>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</si>
  <si>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</si>
  <si>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</si>
  <si>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</si>
  <si>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</si>
  <si>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</si>
  <si>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</si>
  <si>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</si>
  <si>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</si>
  <si>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</si>
  <si>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</si>
  <si>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</si>
  <si>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</si>
  <si>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</si>
  <si>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</si>
  <si>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</si>
  <si>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</si>
  <si>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11332</t>
  </si>
  <si>
    <t>ODSTRANĚNÍ PODKLADŮ ZPEVNĚNÝCH PLOCH Z KAMENIVA NESTMELENÉHO</t>
  </si>
  <si>
    <t>M3</t>
  </si>
  <si>
    <t>4</t>
  </si>
  <si>
    <t>-491981040</t>
  </si>
  <si>
    <t>P</t>
  </si>
  <si>
    <t>Poznámka k položce:_x000d_
včetně dopravy vykop. mat. na skládku</t>
  </si>
  <si>
    <t>VV</t>
  </si>
  <si>
    <t>290*0,09</t>
  </si>
  <si>
    <t>61*0,5</t>
  </si>
  <si>
    <t>Součet</t>
  </si>
  <si>
    <t>11333</t>
  </si>
  <si>
    <t>ODSTRANĚNÍ PODKLADU ZPEVNĚNÝCH PLOCH S ASFALT POJIVEM</t>
  </si>
  <si>
    <t>859536607</t>
  </si>
  <si>
    <t>Poznámka k položce:_x000d_
dovybourání asfaltových vrstev po odfrézování_x000d_
včetně dopravy vybour. mat. na skládku</t>
  </si>
  <si>
    <t>61*0,09</t>
  </si>
  <si>
    <t>3</t>
  </si>
  <si>
    <t>11372</t>
  </si>
  <si>
    <t>FRÉZOVÁNÍ ZPEVNĚNÝCH PLOCH ASFALTOVÝCH</t>
  </si>
  <si>
    <t>780799230</t>
  </si>
  <si>
    <t>Poznámka k položce:_x000d_
do tl. 90 mm_x000d_
Odkupuje zhotovitel na základě kupní smlouvy s KSÚS KK</t>
  </si>
  <si>
    <t>3174*0,09</t>
  </si>
  <si>
    <t>8,5*0,09*2 "zazubení stáv. asfalt. vrstev</t>
  </si>
  <si>
    <t>113752</t>
  </si>
  <si>
    <t>FRÉZOVÁNÍ ZPEVNĚNÝCH PLOCH BETONOVÝCH TL. DO 40MM</t>
  </si>
  <si>
    <t>M2</t>
  </si>
  <si>
    <t>251329200</t>
  </si>
  <si>
    <t>Poznámka k položce:_x000d_
odstranění části bet. lože nových obrub z důvodu položení obrusné vrstvy asfaltu až k nové obrubě,_x000d_
včetně dopravy vybour. mat. na skládku</t>
  </si>
  <si>
    <t>0,2*375</t>
  </si>
  <si>
    <t>5</t>
  </si>
  <si>
    <t>12273</t>
  </si>
  <si>
    <t>ODKOPÁVKY A PROKOPÁVKY OBECNÉ TŘ. I</t>
  </si>
  <si>
    <t>-1683470259</t>
  </si>
  <si>
    <t>61*0,51</t>
  </si>
  <si>
    <t>6</t>
  </si>
  <si>
    <t>18110</t>
  </si>
  <si>
    <t>ÚPRAVA PLÁNĚ SE ZHUTNĚNÍM V HORNINĚ TŘ. I</t>
  </si>
  <si>
    <t>380220813</t>
  </si>
  <si>
    <t>Poznámka k položce:_x000d_
Sanace</t>
  </si>
  <si>
    <t>Zakládání</t>
  </si>
  <si>
    <t>7</t>
  </si>
  <si>
    <t>21452</t>
  </si>
  <si>
    <t>SANAČNÍ VRSTVY Z KAMENIVA DRCENÉHO</t>
  </si>
  <si>
    <t>354366819</t>
  </si>
  <si>
    <t>Poznámka k položce:_x000d_
HDK32/63</t>
  </si>
  <si>
    <t>61*0,2</t>
  </si>
  <si>
    <t>Komunikace pozemní</t>
  </si>
  <si>
    <t>8</t>
  </si>
  <si>
    <t>56333</t>
  </si>
  <si>
    <t>VOZOVKOVÉ VRSTVY ZE ŠTĚRKODRTI TL. DO 150MM</t>
  </si>
  <si>
    <t>1675511122</t>
  </si>
  <si>
    <t>61 "ŠD 0/32 tl. 150 mm</t>
  </si>
  <si>
    <t>61 "ŠD 0/63 tl. 150 mm</t>
  </si>
  <si>
    <t>9</t>
  </si>
  <si>
    <t>572131</t>
  </si>
  <si>
    <t>INFILTRAČNÍ POSTŘIK ASFALTOVÝ DO 1,5KG/M2</t>
  </si>
  <si>
    <t>-388556281</t>
  </si>
  <si>
    <t>10</t>
  </si>
  <si>
    <t>572214</t>
  </si>
  <si>
    <t>SPOJOVACÍ POSTŘIK Z MODIFIK EMULZE DO 0,5KG/M2</t>
  </si>
  <si>
    <t>405757770</t>
  </si>
  <si>
    <t>3222 "0,3 kg/m2</t>
  </si>
  <si>
    <t>3222 "0,4 kg/m2</t>
  </si>
  <si>
    <t>11</t>
  </si>
  <si>
    <t>574A34</t>
  </si>
  <si>
    <t>ASFALTOVÝ BETON PRO OBRUSNÉ VRSTVY ACO 11+, 11S TL. 40MM</t>
  </si>
  <si>
    <t>166129916</t>
  </si>
  <si>
    <t>Poznámka k položce:_x000d_
ACO 11+ S</t>
  </si>
  <si>
    <t>3222</t>
  </si>
  <si>
    <t>12</t>
  </si>
  <si>
    <t>574C07</t>
  </si>
  <si>
    <t>ASFALTOVÝ BETON PRO LOŽNÍ VRSTVY ACL 22</t>
  </si>
  <si>
    <t>-993634025</t>
  </si>
  <si>
    <t xml:space="preserve">Poznámka k položce:_x000d_
případné dorovnávky sklonů vozovky- předpoklad cca 20 t </t>
  </si>
  <si>
    <t>13</t>
  </si>
  <si>
    <t>574D46</t>
  </si>
  <si>
    <t>ASFALTOVÝ BETON PRO LOŽNÍ VRSTVY MODIFIK ACL 16+, 16S TL. 50MM</t>
  </si>
  <si>
    <t>1856747845</t>
  </si>
  <si>
    <t>Poznámka k položce:_x000d_
ACL 16+</t>
  </si>
  <si>
    <t>14</t>
  </si>
  <si>
    <t>574E88</t>
  </si>
  <si>
    <t>ASFALTOVÝ BETON PRO PODKLADNÍ VRSTVY ACP 22+, 22S TL. 90MM</t>
  </si>
  <si>
    <t>282092283</t>
  </si>
  <si>
    <t>350 "sanace</t>
  </si>
  <si>
    <t>577A2</t>
  </si>
  <si>
    <t>VÝSPRAVA TRHLIN ASFALTOVOU ZÁLIVKOU MODIFIK</t>
  </si>
  <si>
    <t>M</t>
  </si>
  <si>
    <t>-1007838358</t>
  </si>
  <si>
    <t>Poznámka k položce:_x000d_
výsprava trhlin stávající živice</t>
  </si>
  <si>
    <t>Trubní vedení</t>
  </si>
  <si>
    <t>16</t>
  </si>
  <si>
    <t>89921</t>
  </si>
  <si>
    <t>VÝŠKOVÁ ÚPRAVA POKLOPŮ</t>
  </si>
  <si>
    <t>KUS</t>
  </si>
  <si>
    <t>931568189</t>
  </si>
  <si>
    <t>17</t>
  </si>
  <si>
    <t>89922</t>
  </si>
  <si>
    <t>VÝŠKOVÁ ÚPRAVA MŘÍŽÍ</t>
  </si>
  <si>
    <t>878592308</t>
  </si>
  <si>
    <t>Poznámka k položce:_x000d_
Stávající uliční vpusti + nové uliční vpusti</t>
  </si>
  <si>
    <t>Ostatní konstrukce a práce, bourání</t>
  </si>
  <si>
    <t>18</t>
  </si>
  <si>
    <t>915211</t>
  </si>
  <si>
    <t>VODOROVNÉ DOPRAVNÍ ZNAČENÍ PLASTEM HLADKÉ - DODÁVKA A POKLÁDKA</t>
  </si>
  <si>
    <t>1430915197</t>
  </si>
  <si>
    <t>3*8 "V7 přechod pro chodce</t>
  </si>
  <si>
    <t>801*0,25 "V4 0,25</t>
  </si>
  <si>
    <t>12*2,5*2 "V11 zastávka BUS</t>
  </si>
  <si>
    <t>84*0,25 "V2b 1,5/1,5/0,25</t>
  </si>
  <si>
    <t>183*0,125 "V2b 1,5/1,5/0,125</t>
  </si>
  <si>
    <t>276*0,125 "V2b 0,125</t>
  </si>
  <si>
    <t>19</t>
  </si>
  <si>
    <t>919114</t>
  </si>
  <si>
    <t>ŘEZÁNÍ ASFALTOVÉHO KRYTU VOZOVEK TL DO 200MM</t>
  </si>
  <si>
    <t>931366799</t>
  </si>
  <si>
    <t>20</t>
  </si>
  <si>
    <t>931325</t>
  </si>
  <si>
    <t>TĚSNĚNÍ DILATAČ SPAR ASF ZÁLIVKOU MODIFIK PRŮŘ DO 600MM2</t>
  </si>
  <si>
    <t>1752433290</t>
  </si>
  <si>
    <t>93811</t>
  </si>
  <si>
    <t>OČIŠTĚNÍ ASFALTOVÝCH VOZOVEK UMYTÍM VODOU</t>
  </si>
  <si>
    <t>1677612582</t>
  </si>
  <si>
    <t>3174 "očištění zbývajících asf. vrstev před pokládkou nové vrstvy</t>
  </si>
  <si>
    <t>3222 "očištění nové asfaltové vrstvy</t>
  </si>
  <si>
    <t>22</t>
  </si>
  <si>
    <t>93818</t>
  </si>
  <si>
    <t>OČIŠTĚNÍ ASFALT VOZOVEK ZAMETENÍM</t>
  </si>
  <si>
    <t>1276284337</t>
  </si>
  <si>
    <t>23</t>
  </si>
  <si>
    <t>96613</t>
  </si>
  <si>
    <t>BOURÁNÍ KONSTRUKCÍ Z KAMENE NA MC</t>
  </si>
  <si>
    <t>1647316582</t>
  </si>
  <si>
    <t>Poznámka k položce:_x000d_
odstranění dlažby z kam. kostek pod asfalty_x000d_
získaný kámen bude odkoupen zhotovitelem</t>
  </si>
  <si>
    <t>200*0,1</t>
  </si>
  <si>
    <t>OST</t>
  </si>
  <si>
    <t>Ostatní</t>
  </si>
  <si>
    <t>24</t>
  </si>
  <si>
    <t>014102.a</t>
  </si>
  <si>
    <t>POPLATKY ZA SKLÁDKU</t>
  </si>
  <si>
    <t>T</t>
  </si>
  <si>
    <t>157376737</t>
  </si>
  <si>
    <t>Poznámka k položce:_x000d_
zemina a kamenivo</t>
  </si>
  <si>
    <t>(56,6+31,11)*1,9</t>
  </si>
  <si>
    <t>25</t>
  </si>
  <si>
    <t>014102.d</t>
  </si>
  <si>
    <t>-1006714184</t>
  </si>
  <si>
    <t>Poznámka k položce:_x000d_
asfaltový beton</t>
  </si>
  <si>
    <t>5,49*2,5</t>
  </si>
  <si>
    <t>26</t>
  </si>
  <si>
    <t>014112</t>
  </si>
  <si>
    <t>POPLATKY ZA SKLÁDKU TYP S-IO (INERTNÍ ODPAD)</t>
  </si>
  <si>
    <t>512</t>
  </si>
  <si>
    <t>881811307</t>
  </si>
  <si>
    <t>Poznámka k položce:_x000d_
vybouraná část beton. lože</t>
  </si>
  <si>
    <t>75*0,04*2,4</t>
  </si>
  <si>
    <t>Objekt:</t>
  </si>
  <si>
    <t>VRN - Vedlejší rozpočtové náklady</t>
  </si>
  <si>
    <t xml:space="preserve"> </t>
  </si>
  <si>
    <t>KSÚS KK</t>
  </si>
  <si>
    <t>02720</t>
  </si>
  <si>
    <t>POMOC PRÁCE ZŘÍZ NEBO ZAJIŠŤ REGULACI A OCHRANU DOPRAVY</t>
  </si>
  <si>
    <t>-1427352077</t>
  </si>
  <si>
    <t>029112</t>
  </si>
  <si>
    <t>OSTATNÍ POŽADAVKY - GEODETICKÉ ZAMĚŘENÍ - PLOŠNÉ</t>
  </si>
  <si>
    <t>HA</t>
  </si>
  <si>
    <t>-1531886249</t>
  </si>
  <si>
    <t>Poznámka k položce:_x000d_
Včetně vytyčení sítí a stavby</t>
  </si>
  <si>
    <t>02944</t>
  </si>
  <si>
    <t>OSTAT POŽADAVKY - DOKUMENTACE SKUTEČ PROVEDENÍ V PAPÍROVÉ VERZI</t>
  </si>
  <si>
    <t>263643822</t>
  </si>
  <si>
    <t>03100</t>
  </si>
  <si>
    <t>ZAŘÍZENÍ STAVENIŠTĚ - ZŘÍZENÍ, PROVOZ, DEMONTÁŽ</t>
  </si>
  <si>
    <t>591335124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</si>
</sst>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712019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Františkovy Lázně, Modernizace silnice III21330, III. etapa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III21330, Františkovy lázně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21. 12. 2018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KSÚS KK, Sokolov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Petr Král, Ing. Veronika Šulková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DSVA,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75</v>
      </c>
      <c r="BT94" s="116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7" t="s">
        <v>79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'712019 - Františkovy Lázn...'!J28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'712019 - Františkovy Lázn...'!P119</f>
        <v>0</v>
      </c>
      <c r="AV95" s="126">
        <f>'712019 - Františkovy Lázn...'!J31</f>
        <v>0</v>
      </c>
      <c r="AW95" s="126">
        <f>'712019 - Františkovy Lázn...'!J32</f>
        <v>0</v>
      </c>
      <c r="AX95" s="126">
        <f>'712019 - Františkovy Lázn...'!J33</f>
        <v>0</v>
      </c>
      <c r="AY95" s="126">
        <f>'712019 - Františkovy Lázn...'!J34</f>
        <v>0</v>
      </c>
      <c r="AZ95" s="126">
        <f>'712019 - Františkovy Lázn...'!F31</f>
        <v>0</v>
      </c>
      <c r="BA95" s="126">
        <f>'712019 - Františkovy Lázn...'!F32</f>
        <v>0</v>
      </c>
      <c r="BB95" s="126">
        <f>'712019 - Františkovy Lázn...'!F33</f>
        <v>0</v>
      </c>
      <c r="BC95" s="126">
        <f>'712019 - Františkovy Lázn...'!F34</f>
        <v>0</v>
      </c>
      <c r="BD95" s="128">
        <f>'712019 - Františkovy Lázn...'!F35</f>
        <v>0</v>
      </c>
      <c r="BE95" s="7"/>
      <c r="BT95" s="129" t="s">
        <v>81</v>
      </c>
      <c r="BU95" s="129" t="s">
        <v>82</v>
      </c>
      <c r="BV95" s="129" t="s">
        <v>77</v>
      </c>
      <c r="BW95" s="129" t="s">
        <v>5</v>
      </c>
      <c r="BX95" s="129" t="s">
        <v>78</v>
      </c>
      <c r="CL95" s="129" t="s">
        <v>1</v>
      </c>
    </row>
    <row r="96" s="7" customFormat="1" ht="16.5" customHeight="1">
      <c r="A96" s="117" t="s">
        <v>79</v>
      </c>
      <c r="B96" s="118"/>
      <c r="C96" s="119"/>
      <c r="D96" s="120" t="s">
        <v>83</v>
      </c>
      <c r="E96" s="120"/>
      <c r="F96" s="120"/>
      <c r="G96" s="120"/>
      <c r="H96" s="120"/>
      <c r="I96" s="121"/>
      <c r="J96" s="120" t="s">
        <v>84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'VRN - Vedlejší rozpočtové...'!J30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85</v>
      </c>
      <c r="AR96" s="124"/>
      <c r="AS96" s="130">
        <v>0</v>
      </c>
      <c r="AT96" s="131">
        <f>ROUND(SUM(AV96:AW96),2)</f>
        <v>0</v>
      </c>
      <c r="AU96" s="132">
        <f>'VRN - Vedlejší rozpočtové...'!P117</f>
        <v>0</v>
      </c>
      <c r="AV96" s="131">
        <f>'VRN - Vedlejší rozpočtové...'!J33</f>
        <v>0</v>
      </c>
      <c r="AW96" s="131">
        <f>'VRN - Vedlejší rozpočtové...'!J34</f>
        <v>0</v>
      </c>
      <c r="AX96" s="131">
        <f>'VRN - Vedlejší rozpočtové...'!J35</f>
        <v>0</v>
      </c>
      <c r="AY96" s="131">
        <f>'VRN - Vedlejší rozpočtové...'!J36</f>
        <v>0</v>
      </c>
      <c r="AZ96" s="131">
        <f>'VRN - Vedlejší rozpočtové...'!F33</f>
        <v>0</v>
      </c>
      <c r="BA96" s="131">
        <f>'VRN - Vedlejší rozpočtové...'!F34</f>
        <v>0</v>
      </c>
      <c r="BB96" s="131">
        <f>'VRN - Vedlejší rozpočtové...'!F35</f>
        <v>0</v>
      </c>
      <c r="BC96" s="131">
        <f>'VRN - Vedlejší rozpočtové...'!F36</f>
        <v>0</v>
      </c>
      <c r="BD96" s="133">
        <f>'VRN - Vedlejší rozpočtové...'!F37</f>
        <v>0</v>
      </c>
      <c r="BE96" s="7"/>
      <c r="BT96" s="129" t="s">
        <v>81</v>
      </c>
      <c r="BV96" s="129" t="s">
        <v>77</v>
      </c>
      <c r="BW96" s="129" t="s">
        <v>86</v>
      </c>
      <c r="BX96" s="129" t="s">
        <v>5</v>
      </c>
      <c r="CL96" s="129" t="s">
        <v>1</v>
      </c>
      <c r="CM96" s="129" t="s">
        <v>87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VuBIvL/jXXL3vKiebkw1e28BWpIr3cUusJYTemgn5xVOw8ayQdU4h7WK14f4UzoWStzpvlVCPXF24FRt23ZZFA==" hashValue="/aA2IFm9Fw9V2TtvOg4KC8ekk7tA6wWucAptrkrfMcT/VRSd+auBXZ3sCiLVvP00LSMoaM+8+8A0LyE3cmEnf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712019 - Františkovy Lázn...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9"/>
      <c r="AT3" s="16" t="s">
        <v>87</v>
      </c>
    </row>
    <row r="4" s="1" customFormat="1" ht="24.96" customHeight="1">
      <c r="B4" s="19"/>
      <c r="D4" s="138" t="s">
        <v>88</v>
      </c>
      <c r="I4" s="134"/>
      <c r="L4" s="19"/>
      <c r="M4" s="139" t="s">
        <v>10</v>
      </c>
      <c r="AT4" s="16" t="s">
        <v>4</v>
      </c>
    </row>
    <row r="5" s="1" customFormat="1" ht="6.96" customHeight="1">
      <c r="B5" s="19"/>
      <c r="I5" s="134"/>
      <c r="L5" s="19"/>
    </row>
    <row r="6" s="2" customFormat="1" ht="12" customHeight="1">
      <c r="A6" s="37"/>
      <c r="B6" s="43"/>
      <c r="C6" s="37"/>
      <c r="D6" s="140" t="s">
        <v>16</v>
      </c>
      <c r="E6" s="37"/>
      <c r="F6" s="37"/>
      <c r="G6" s="37"/>
      <c r="H6" s="37"/>
      <c r="I6" s="141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42" t="s">
        <v>17</v>
      </c>
      <c r="F7" s="37"/>
      <c r="G7" s="37"/>
      <c r="H7" s="37"/>
      <c r="I7" s="141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141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40" t="s">
        <v>18</v>
      </c>
      <c r="E9" s="37"/>
      <c r="F9" s="143" t="s">
        <v>1</v>
      </c>
      <c r="G9" s="37"/>
      <c r="H9" s="37"/>
      <c r="I9" s="144" t="s">
        <v>19</v>
      </c>
      <c r="J9" s="143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0" t="s">
        <v>20</v>
      </c>
      <c r="E10" s="37"/>
      <c r="F10" s="143" t="s">
        <v>21</v>
      </c>
      <c r="G10" s="37"/>
      <c r="H10" s="37"/>
      <c r="I10" s="144" t="s">
        <v>22</v>
      </c>
      <c r="J10" s="145" t="str">
        <f>'Rekapitulace stavby'!AN8</f>
        <v>21. 12. 2018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141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24</v>
      </c>
      <c r="E12" s="37"/>
      <c r="F12" s="37"/>
      <c r="G12" s="37"/>
      <c r="H12" s="37"/>
      <c r="I12" s="144" t="s">
        <v>25</v>
      </c>
      <c r="J12" s="143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43" t="s">
        <v>26</v>
      </c>
      <c r="F13" s="37"/>
      <c r="G13" s="37"/>
      <c r="H13" s="37"/>
      <c r="I13" s="144" t="s">
        <v>27</v>
      </c>
      <c r="J13" s="143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141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40" t="s">
        <v>28</v>
      </c>
      <c r="E15" s="37"/>
      <c r="F15" s="37"/>
      <c r="G15" s="37"/>
      <c r="H15" s="37"/>
      <c r="I15" s="14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43"/>
      <c r="G16" s="143"/>
      <c r="H16" s="143"/>
      <c r="I16" s="14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141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40" t="s">
        <v>30</v>
      </c>
      <c r="E18" s="37"/>
      <c r="F18" s="37"/>
      <c r="G18" s="37"/>
      <c r="H18" s="37"/>
      <c r="I18" s="144" t="s">
        <v>25</v>
      </c>
      <c r="J18" s="143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43" t="s">
        <v>31</v>
      </c>
      <c r="F19" s="37"/>
      <c r="G19" s="37"/>
      <c r="H19" s="37"/>
      <c r="I19" s="144" t="s">
        <v>27</v>
      </c>
      <c r="J19" s="143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41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40" t="s">
        <v>33</v>
      </c>
      <c r="E21" s="37"/>
      <c r="F21" s="37"/>
      <c r="G21" s="37"/>
      <c r="H21" s="37"/>
      <c r="I21" s="144" t="s">
        <v>25</v>
      </c>
      <c r="J21" s="14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43" t="s">
        <v>34</v>
      </c>
      <c r="F22" s="37"/>
      <c r="G22" s="37"/>
      <c r="H22" s="37"/>
      <c r="I22" s="144" t="s">
        <v>27</v>
      </c>
      <c r="J22" s="143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41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40" t="s">
        <v>35</v>
      </c>
      <c r="E24" s="37"/>
      <c r="F24" s="37"/>
      <c r="G24" s="37"/>
      <c r="H24" s="37"/>
      <c r="I24" s="141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46"/>
      <c r="B25" s="147"/>
      <c r="C25" s="146"/>
      <c r="D25" s="146"/>
      <c r="E25" s="148" t="s">
        <v>1</v>
      </c>
      <c r="F25" s="148"/>
      <c r="G25" s="148"/>
      <c r="H25" s="148"/>
      <c r="I25" s="149"/>
      <c r="J25" s="146"/>
      <c r="K25" s="146"/>
      <c r="L25" s="150"/>
      <c r="S25" s="146"/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41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51"/>
      <c r="E27" s="151"/>
      <c r="F27" s="151"/>
      <c r="G27" s="151"/>
      <c r="H27" s="151"/>
      <c r="I27" s="152"/>
      <c r="J27" s="151"/>
      <c r="K27" s="151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53" t="s">
        <v>36</v>
      </c>
      <c r="E28" s="37"/>
      <c r="F28" s="37"/>
      <c r="G28" s="37"/>
      <c r="H28" s="37"/>
      <c r="I28" s="141"/>
      <c r="J28" s="154">
        <f>ROUND(J119,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1"/>
      <c r="E29" s="151"/>
      <c r="F29" s="151"/>
      <c r="G29" s="151"/>
      <c r="H29" s="151"/>
      <c r="I29" s="152"/>
      <c r="J29" s="151"/>
      <c r="K29" s="151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55" t="s">
        <v>38</v>
      </c>
      <c r="G30" s="37"/>
      <c r="H30" s="37"/>
      <c r="I30" s="156" t="s">
        <v>37</v>
      </c>
      <c r="J30" s="155" t="s">
        <v>39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7" t="s">
        <v>40</v>
      </c>
      <c r="E31" s="140" t="s">
        <v>41</v>
      </c>
      <c r="F31" s="158">
        <f>ROUND((SUM(BE119:BE205)),  2)</f>
        <v>0</v>
      </c>
      <c r="G31" s="37"/>
      <c r="H31" s="37"/>
      <c r="I31" s="159">
        <v>0.20999999999999999</v>
      </c>
      <c r="J31" s="158">
        <f>ROUND(((SUM(BE119:BE205))*I31),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40" t="s">
        <v>42</v>
      </c>
      <c r="F32" s="158">
        <f>ROUND((SUM(BF119:BF205)),  2)</f>
        <v>0</v>
      </c>
      <c r="G32" s="37"/>
      <c r="H32" s="37"/>
      <c r="I32" s="159">
        <v>0.14999999999999999</v>
      </c>
      <c r="J32" s="158">
        <f>ROUND(((SUM(BF119:BF205))*I32),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40" t="s">
        <v>43</v>
      </c>
      <c r="F33" s="158">
        <f>ROUND((SUM(BG119:BG205)),  2)</f>
        <v>0</v>
      </c>
      <c r="G33" s="37"/>
      <c r="H33" s="37"/>
      <c r="I33" s="159">
        <v>0.20999999999999999</v>
      </c>
      <c r="J33" s="158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0" t="s">
        <v>44</v>
      </c>
      <c r="F34" s="158">
        <f>ROUND((SUM(BH119:BH205)),  2)</f>
        <v>0</v>
      </c>
      <c r="G34" s="37"/>
      <c r="H34" s="37"/>
      <c r="I34" s="159">
        <v>0.14999999999999999</v>
      </c>
      <c r="J34" s="158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45</v>
      </c>
      <c r="F35" s="158">
        <f>ROUND((SUM(BI119:BI205)),  2)</f>
        <v>0</v>
      </c>
      <c r="G35" s="37"/>
      <c r="H35" s="37"/>
      <c r="I35" s="159">
        <v>0</v>
      </c>
      <c r="J35" s="158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141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60"/>
      <c r="D37" s="161" t="s">
        <v>46</v>
      </c>
      <c r="E37" s="162"/>
      <c r="F37" s="162"/>
      <c r="G37" s="163" t="s">
        <v>47</v>
      </c>
      <c r="H37" s="164" t="s">
        <v>48</v>
      </c>
      <c r="I37" s="165"/>
      <c r="J37" s="166">
        <f>SUM(J28:J35)</f>
        <v>0</v>
      </c>
      <c r="K37" s="16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141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I39" s="134"/>
      <c r="L39" s="19"/>
    </row>
    <row r="40" s="1" customFormat="1" ht="14.4" customHeight="1">
      <c r="B40" s="19"/>
      <c r="I40" s="134"/>
      <c r="L40" s="19"/>
    </row>
    <row r="41" s="1" customFormat="1" ht="14.4" customHeight="1">
      <c r="B41" s="19"/>
      <c r="I41" s="134"/>
      <c r="L41" s="19"/>
    </row>
    <row r="42" s="1" customFormat="1" ht="14.4" customHeight="1">
      <c r="B42" s="19"/>
      <c r="I42" s="134"/>
      <c r="L42" s="19"/>
    </row>
    <row r="43" s="1" customFormat="1" ht="14.4" customHeight="1">
      <c r="B43" s="19"/>
      <c r="I43" s="134"/>
      <c r="L43" s="19"/>
    </row>
    <row r="44" s="1" customFormat="1" ht="14.4" customHeight="1">
      <c r="B44" s="19"/>
      <c r="I44" s="134"/>
      <c r="L44" s="19"/>
    </row>
    <row r="45" s="1" customFormat="1" ht="14.4" customHeight="1">
      <c r="B45" s="19"/>
      <c r="I45" s="134"/>
      <c r="L45" s="19"/>
    </row>
    <row r="46" s="1" customFormat="1" ht="14.4" customHeight="1">
      <c r="B46" s="19"/>
      <c r="I46" s="134"/>
      <c r="L46" s="19"/>
    </row>
    <row r="47" s="1" customFormat="1" ht="14.4" customHeight="1">
      <c r="B47" s="19"/>
      <c r="I47" s="134"/>
      <c r="L47" s="19"/>
    </row>
    <row r="48" s="1" customFormat="1" ht="14.4" customHeight="1">
      <c r="B48" s="19"/>
      <c r="I48" s="134"/>
      <c r="L48" s="19"/>
    </row>
    <row r="49" s="1" customFormat="1" ht="14.4" customHeight="1">
      <c r="B49" s="19"/>
      <c r="I49" s="134"/>
      <c r="L49" s="19"/>
    </row>
    <row r="50" s="2" customFormat="1" ht="14.4" customHeight="1">
      <c r="B50" s="62"/>
      <c r="D50" s="168" t="s">
        <v>49</v>
      </c>
      <c r="E50" s="169"/>
      <c r="F50" s="169"/>
      <c r="G50" s="168" t="s">
        <v>50</v>
      </c>
      <c r="H50" s="169"/>
      <c r="I50" s="170"/>
      <c r="J50" s="169"/>
      <c r="K50" s="16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1" t="s">
        <v>51</v>
      </c>
      <c r="E61" s="172"/>
      <c r="F61" s="173" t="s">
        <v>52</v>
      </c>
      <c r="G61" s="171" t="s">
        <v>51</v>
      </c>
      <c r="H61" s="172"/>
      <c r="I61" s="174"/>
      <c r="J61" s="175" t="s">
        <v>52</v>
      </c>
      <c r="K61" s="17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8" t="s">
        <v>53</v>
      </c>
      <c r="E65" s="176"/>
      <c r="F65" s="176"/>
      <c r="G65" s="168" t="s">
        <v>54</v>
      </c>
      <c r="H65" s="176"/>
      <c r="I65" s="177"/>
      <c r="J65" s="176"/>
      <c r="K65" s="176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1" t="s">
        <v>51</v>
      </c>
      <c r="E76" s="172"/>
      <c r="F76" s="173" t="s">
        <v>52</v>
      </c>
      <c r="G76" s="171" t="s">
        <v>51</v>
      </c>
      <c r="H76" s="172"/>
      <c r="I76" s="174"/>
      <c r="J76" s="175" t="s">
        <v>52</v>
      </c>
      <c r="K76" s="17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89</v>
      </c>
      <c r="D82" s="39"/>
      <c r="E82" s="39"/>
      <c r="F82" s="39"/>
      <c r="G82" s="39"/>
      <c r="H82" s="39"/>
      <c r="I82" s="141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1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1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75" t="str">
        <f>E7</f>
        <v>Františkovy Lázně, Modernizace silnice III21330, III. etapa</v>
      </c>
      <c r="F85" s="39"/>
      <c r="G85" s="39"/>
      <c r="H85" s="39"/>
      <c r="I85" s="141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41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2" customHeight="1">
      <c r="A87" s="37"/>
      <c r="B87" s="38"/>
      <c r="C87" s="31" t="s">
        <v>20</v>
      </c>
      <c r="D87" s="39"/>
      <c r="E87" s="39"/>
      <c r="F87" s="26" t="str">
        <f>F10</f>
        <v>III21330, Františkovy lázně</v>
      </c>
      <c r="G87" s="39"/>
      <c r="H87" s="39"/>
      <c r="I87" s="144" t="s">
        <v>22</v>
      </c>
      <c r="J87" s="78" t="str">
        <f>IF(J10="","",J10)</f>
        <v>21. 12. 2018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1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25.65" customHeight="1">
      <c r="A89" s="37"/>
      <c r="B89" s="38"/>
      <c r="C89" s="31" t="s">
        <v>24</v>
      </c>
      <c r="D89" s="39"/>
      <c r="E89" s="39"/>
      <c r="F89" s="26" t="str">
        <f>E13</f>
        <v>KSÚS KK, Sokolov</v>
      </c>
      <c r="G89" s="39"/>
      <c r="H89" s="39"/>
      <c r="I89" s="144" t="s">
        <v>30</v>
      </c>
      <c r="J89" s="35" t="str">
        <f>E19</f>
        <v>Ing. Petr Král, Ing. Veronika Šulková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144" t="s">
        <v>33</v>
      </c>
      <c r="J90" s="35" t="str">
        <f>E22</f>
        <v>DSVA, s.r.o.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141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9.28" customHeight="1">
      <c r="A92" s="37"/>
      <c r="B92" s="38"/>
      <c r="C92" s="184" t="s">
        <v>90</v>
      </c>
      <c r="D92" s="185"/>
      <c r="E92" s="185"/>
      <c r="F92" s="185"/>
      <c r="G92" s="185"/>
      <c r="H92" s="185"/>
      <c r="I92" s="186"/>
      <c r="J92" s="187" t="s">
        <v>91</v>
      </c>
      <c r="K92" s="185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1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2.8" customHeight="1">
      <c r="A94" s="37"/>
      <c r="B94" s="38"/>
      <c r="C94" s="188" t="s">
        <v>92</v>
      </c>
      <c r="D94" s="39"/>
      <c r="E94" s="39"/>
      <c r="F94" s="39"/>
      <c r="G94" s="39"/>
      <c r="H94" s="39"/>
      <c r="I94" s="141"/>
      <c r="J94" s="109">
        <f>J119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93</v>
      </c>
    </row>
    <row r="95" hidden="1" s="9" customFormat="1" ht="24.96" customHeight="1">
      <c r="A95" s="9"/>
      <c r="B95" s="189"/>
      <c r="C95" s="190"/>
      <c r="D95" s="191" t="s">
        <v>94</v>
      </c>
      <c r="E95" s="192"/>
      <c r="F95" s="192"/>
      <c r="G95" s="192"/>
      <c r="H95" s="192"/>
      <c r="I95" s="193"/>
      <c r="J95" s="194">
        <f>J120</f>
        <v>0</v>
      </c>
      <c r="K95" s="190"/>
      <c r="L95" s="19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10" customFormat="1" ht="19.92" customHeight="1">
      <c r="A96" s="10"/>
      <c r="B96" s="196"/>
      <c r="C96" s="197"/>
      <c r="D96" s="198" t="s">
        <v>95</v>
      </c>
      <c r="E96" s="199"/>
      <c r="F96" s="199"/>
      <c r="G96" s="199"/>
      <c r="H96" s="199"/>
      <c r="I96" s="200"/>
      <c r="J96" s="201">
        <f>J121</f>
        <v>0</v>
      </c>
      <c r="K96" s="197"/>
      <c r="L96" s="20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hidden="1" s="10" customFormat="1" ht="19.92" customHeight="1">
      <c r="A97" s="10"/>
      <c r="B97" s="196"/>
      <c r="C97" s="197"/>
      <c r="D97" s="198" t="s">
        <v>96</v>
      </c>
      <c r="E97" s="199"/>
      <c r="F97" s="199"/>
      <c r="G97" s="199"/>
      <c r="H97" s="199"/>
      <c r="I97" s="200"/>
      <c r="J97" s="201">
        <f>J143</f>
        <v>0</v>
      </c>
      <c r="K97" s="197"/>
      <c r="L97" s="20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196"/>
      <c r="C98" s="197"/>
      <c r="D98" s="198" t="s">
        <v>97</v>
      </c>
      <c r="E98" s="199"/>
      <c r="F98" s="199"/>
      <c r="G98" s="199"/>
      <c r="H98" s="199"/>
      <c r="I98" s="200"/>
      <c r="J98" s="201">
        <f>J147</f>
        <v>0</v>
      </c>
      <c r="K98" s="197"/>
      <c r="L98" s="20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96"/>
      <c r="C99" s="197"/>
      <c r="D99" s="198" t="s">
        <v>98</v>
      </c>
      <c r="E99" s="199"/>
      <c r="F99" s="199"/>
      <c r="G99" s="199"/>
      <c r="H99" s="199"/>
      <c r="I99" s="200"/>
      <c r="J99" s="201">
        <f>J172</f>
        <v>0</v>
      </c>
      <c r="K99" s="197"/>
      <c r="L99" s="20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96"/>
      <c r="C100" s="197"/>
      <c r="D100" s="198" t="s">
        <v>99</v>
      </c>
      <c r="E100" s="199"/>
      <c r="F100" s="199"/>
      <c r="G100" s="199"/>
      <c r="H100" s="199"/>
      <c r="I100" s="200"/>
      <c r="J100" s="201">
        <f>J176</f>
        <v>0</v>
      </c>
      <c r="K100" s="197"/>
      <c r="L100" s="20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89"/>
      <c r="C101" s="190"/>
      <c r="D101" s="191" t="s">
        <v>100</v>
      </c>
      <c r="E101" s="192"/>
      <c r="F101" s="192"/>
      <c r="G101" s="192"/>
      <c r="H101" s="192"/>
      <c r="I101" s="193"/>
      <c r="J101" s="194">
        <f>J195</f>
        <v>0</v>
      </c>
      <c r="K101" s="190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141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180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183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101</v>
      </c>
      <c r="D108" s="39"/>
      <c r="E108" s="39"/>
      <c r="F108" s="39"/>
      <c r="G108" s="39"/>
      <c r="H108" s="39"/>
      <c r="I108" s="141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141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141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E7</f>
        <v>Františkovy Lázně, Modernizace silnice III21330, III. etapa</v>
      </c>
      <c r="F111" s="39"/>
      <c r="G111" s="39"/>
      <c r="H111" s="39"/>
      <c r="I111" s="141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1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F10</f>
        <v>III21330, Františkovy lázně</v>
      </c>
      <c r="G113" s="39"/>
      <c r="H113" s="39"/>
      <c r="I113" s="144" t="s">
        <v>22</v>
      </c>
      <c r="J113" s="78" t="str">
        <f>IF(J10="","",J10)</f>
        <v>21. 12. 2018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141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24</v>
      </c>
      <c r="D115" s="39"/>
      <c r="E115" s="39"/>
      <c r="F115" s="26" t="str">
        <f>E13</f>
        <v>KSÚS KK, Sokolov</v>
      </c>
      <c r="G115" s="39"/>
      <c r="H115" s="39"/>
      <c r="I115" s="144" t="s">
        <v>30</v>
      </c>
      <c r="J115" s="35" t="str">
        <f>E19</f>
        <v>Ing. Petr Král, Ing. Veronika Šulková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IF(E16="","",E16)</f>
        <v>Vyplň údaj</v>
      </c>
      <c r="G116" s="39"/>
      <c r="H116" s="39"/>
      <c r="I116" s="144" t="s">
        <v>33</v>
      </c>
      <c r="J116" s="35" t="str">
        <f>E22</f>
        <v>DSVA,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141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203"/>
      <c r="B118" s="204"/>
      <c r="C118" s="205" t="s">
        <v>102</v>
      </c>
      <c r="D118" s="206" t="s">
        <v>61</v>
      </c>
      <c r="E118" s="206" t="s">
        <v>57</v>
      </c>
      <c r="F118" s="206" t="s">
        <v>58</v>
      </c>
      <c r="G118" s="206" t="s">
        <v>103</v>
      </c>
      <c r="H118" s="206" t="s">
        <v>104</v>
      </c>
      <c r="I118" s="207" t="s">
        <v>105</v>
      </c>
      <c r="J118" s="208" t="s">
        <v>91</v>
      </c>
      <c r="K118" s="209" t="s">
        <v>106</v>
      </c>
      <c r="L118" s="210"/>
      <c r="M118" s="99" t="s">
        <v>1</v>
      </c>
      <c r="N118" s="100" t="s">
        <v>40</v>
      </c>
      <c r="O118" s="100" t="s">
        <v>107</v>
      </c>
      <c r="P118" s="100" t="s">
        <v>108</v>
      </c>
      <c r="Q118" s="100" t="s">
        <v>109</v>
      </c>
      <c r="R118" s="100" t="s">
        <v>110</v>
      </c>
      <c r="S118" s="100" t="s">
        <v>111</v>
      </c>
      <c r="T118" s="101" t="s">
        <v>112</v>
      </c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</row>
    <row r="119" s="2" customFormat="1" ht="22.8" customHeight="1">
      <c r="A119" s="37"/>
      <c r="B119" s="38"/>
      <c r="C119" s="106" t="s">
        <v>113</v>
      </c>
      <c r="D119" s="39"/>
      <c r="E119" s="39"/>
      <c r="F119" s="39"/>
      <c r="G119" s="39"/>
      <c r="H119" s="39"/>
      <c r="I119" s="141"/>
      <c r="J119" s="211">
        <f>BK119</f>
        <v>0</v>
      </c>
      <c r="K119" s="39"/>
      <c r="L119" s="43"/>
      <c r="M119" s="102"/>
      <c r="N119" s="212"/>
      <c r="O119" s="103"/>
      <c r="P119" s="213">
        <f>P120+P195</f>
        <v>0</v>
      </c>
      <c r="Q119" s="103"/>
      <c r="R119" s="213">
        <f>R120+R195</f>
        <v>0</v>
      </c>
      <c r="S119" s="103"/>
      <c r="T119" s="214">
        <f>T120+T195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93</v>
      </c>
      <c r="BK119" s="215">
        <f>BK120+BK195</f>
        <v>0</v>
      </c>
    </row>
    <row r="120" s="12" customFormat="1" ht="25.92" customHeight="1">
      <c r="A120" s="12"/>
      <c r="B120" s="216"/>
      <c r="C120" s="217"/>
      <c r="D120" s="218" t="s">
        <v>75</v>
      </c>
      <c r="E120" s="219" t="s">
        <v>114</v>
      </c>
      <c r="F120" s="219" t="s">
        <v>115</v>
      </c>
      <c r="G120" s="217"/>
      <c r="H120" s="217"/>
      <c r="I120" s="220"/>
      <c r="J120" s="221">
        <f>BK120</f>
        <v>0</v>
      </c>
      <c r="K120" s="217"/>
      <c r="L120" s="222"/>
      <c r="M120" s="223"/>
      <c r="N120" s="224"/>
      <c r="O120" s="224"/>
      <c r="P120" s="225">
        <f>P121+P143+P147+P172+P176</f>
        <v>0</v>
      </c>
      <c r="Q120" s="224"/>
      <c r="R120" s="225">
        <f>R121+R143+R147+R172+R176</f>
        <v>0</v>
      </c>
      <c r="S120" s="224"/>
      <c r="T120" s="226">
        <f>T121+T143+T147+T172+T176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7" t="s">
        <v>81</v>
      </c>
      <c r="AT120" s="228" t="s">
        <v>75</v>
      </c>
      <c r="AU120" s="228" t="s">
        <v>76</v>
      </c>
      <c r="AY120" s="227" t="s">
        <v>116</v>
      </c>
      <c r="BK120" s="229">
        <f>BK121+BK143+BK147+BK172+BK176</f>
        <v>0</v>
      </c>
    </row>
    <row r="121" s="12" customFormat="1" ht="22.8" customHeight="1">
      <c r="A121" s="12"/>
      <c r="B121" s="216"/>
      <c r="C121" s="217"/>
      <c r="D121" s="218" t="s">
        <v>75</v>
      </c>
      <c r="E121" s="230" t="s">
        <v>81</v>
      </c>
      <c r="F121" s="230" t="s">
        <v>117</v>
      </c>
      <c r="G121" s="217"/>
      <c r="H121" s="217"/>
      <c r="I121" s="220"/>
      <c r="J121" s="231">
        <f>BK121</f>
        <v>0</v>
      </c>
      <c r="K121" s="217"/>
      <c r="L121" s="222"/>
      <c r="M121" s="223"/>
      <c r="N121" s="224"/>
      <c r="O121" s="224"/>
      <c r="P121" s="225">
        <f>SUM(P122:P142)</f>
        <v>0</v>
      </c>
      <c r="Q121" s="224"/>
      <c r="R121" s="225">
        <f>SUM(R122:R142)</f>
        <v>0</v>
      </c>
      <c r="S121" s="224"/>
      <c r="T121" s="226">
        <f>SUM(T122:T142)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7" t="s">
        <v>81</v>
      </c>
      <c r="AT121" s="228" t="s">
        <v>75</v>
      </c>
      <c r="AU121" s="228" t="s">
        <v>81</v>
      </c>
      <c r="AY121" s="227" t="s">
        <v>116</v>
      </c>
      <c r="BK121" s="229">
        <f>SUM(BK122:BK142)</f>
        <v>0</v>
      </c>
    </row>
    <row r="122" s="2" customFormat="1" ht="21.75" customHeight="1">
      <c r="A122" s="37"/>
      <c r="B122" s="38"/>
      <c r="C122" s="232" t="s">
        <v>81</v>
      </c>
      <c r="D122" s="232" t="s">
        <v>118</v>
      </c>
      <c r="E122" s="233" t="s">
        <v>119</v>
      </c>
      <c r="F122" s="234" t="s">
        <v>120</v>
      </c>
      <c r="G122" s="235" t="s">
        <v>121</v>
      </c>
      <c r="H122" s="236">
        <v>56.600000000000001</v>
      </c>
      <c r="I122" s="237"/>
      <c r="J122" s="238">
        <f>ROUND(I122*H122,2)</f>
        <v>0</v>
      </c>
      <c r="K122" s="239"/>
      <c r="L122" s="43"/>
      <c r="M122" s="240" t="s">
        <v>1</v>
      </c>
      <c r="N122" s="241" t="s">
        <v>41</v>
      </c>
      <c r="O122" s="90"/>
      <c r="P122" s="242">
        <f>O122*H122</f>
        <v>0</v>
      </c>
      <c r="Q122" s="242">
        <v>0</v>
      </c>
      <c r="R122" s="242">
        <f>Q122*H122</f>
        <v>0</v>
      </c>
      <c r="S122" s="242">
        <v>0</v>
      </c>
      <c r="T122" s="24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44" t="s">
        <v>122</v>
      </c>
      <c r="AT122" s="244" t="s">
        <v>118</v>
      </c>
      <c r="AU122" s="244" t="s">
        <v>87</v>
      </c>
      <c r="AY122" s="16" t="s">
        <v>116</v>
      </c>
      <c r="BE122" s="245">
        <f>IF(N122="základní",J122,0)</f>
        <v>0</v>
      </c>
      <c r="BF122" s="245">
        <f>IF(N122="snížená",J122,0)</f>
        <v>0</v>
      </c>
      <c r="BG122" s="245">
        <f>IF(N122="zákl. přenesená",J122,0)</f>
        <v>0</v>
      </c>
      <c r="BH122" s="245">
        <f>IF(N122="sníž. přenesená",J122,0)</f>
        <v>0</v>
      </c>
      <c r="BI122" s="245">
        <f>IF(N122="nulová",J122,0)</f>
        <v>0</v>
      </c>
      <c r="BJ122" s="16" t="s">
        <v>81</v>
      </c>
      <c r="BK122" s="245">
        <f>ROUND(I122*H122,2)</f>
        <v>0</v>
      </c>
      <c r="BL122" s="16" t="s">
        <v>122</v>
      </c>
      <c r="BM122" s="244" t="s">
        <v>123</v>
      </c>
    </row>
    <row r="123" s="2" customFormat="1">
      <c r="A123" s="37"/>
      <c r="B123" s="38"/>
      <c r="C123" s="39"/>
      <c r="D123" s="246" t="s">
        <v>124</v>
      </c>
      <c r="E123" s="39"/>
      <c r="F123" s="247" t="s">
        <v>125</v>
      </c>
      <c r="G123" s="39"/>
      <c r="H123" s="39"/>
      <c r="I123" s="141"/>
      <c r="J123" s="39"/>
      <c r="K123" s="39"/>
      <c r="L123" s="43"/>
      <c r="M123" s="248"/>
      <c r="N123" s="249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124</v>
      </c>
      <c r="AU123" s="16" t="s">
        <v>87</v>
      </c>
    </row>
    <row r="124" s="13" customFormat="1">
      <c r="A124" s="13"/>
      <c r="B124" s="250"/>
      <c r="C124" s="251"/>
      <c r="D124" s="246" t="s">
        <v>126</v>
      </c>
      <c r="E124" s="252" t="s">
        <v>1</v>
      </c>
      <c r="F124" s="253" t="s">
        <v>127</v>
      </c>
      <c r="G124" s="251"/>
      <c r="H124" s="254">
        <v>26.100000000000001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0" t="s">
        <v>126</v>
      </c>
      <c r="AU124" s="260" t="s">
        <v>87</v>
      </c>
      <c r="AV124" s="13" t="s">
        <v>87</v>
      </c>
      <c r="AW124" s="13" t="s">
        <v>32</v>
      </c>
      <c r="AX124" s="13" t="s">
        <v>76</v>
      </c>
      <c r="AY124" s="260" t="s">
        <v>116</v>
      </c>
    </row>
    <row r="125" s="13" customFormat="1">
      <c r="A125" s="13"/>
      <c r="B125" s="250"/>
      <c r="C125" s="251"/>
      <c r="D125" s="246" t="s">
        <v>126</v>
      </c>
      <c r="E125" s="252" t="s">
        <v>1</v>
      </c>
      <c r="F125" s="253" t="s">
        <v>128</v>
      </c>
      <c r="G125" s="251"/>
      <c r="H125" s="254">
        <v>30.5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0" t="s">
        <v>126</v>
      </c>
      <c r="AU125" s="260" t="s">
        <v>87</v>
      </c>
      <c r="AV125" s="13" t="s">
        <v>87</v>
      </c>
      <c r="AW125" s="13" t="s">
        <v>32</v>
      </c>
      <c r="AX125" s="13" t="s">
        <v>76</v>
      </c>
      <c r="AY125" s="260" t="s">
        <v>116</v>
      </c>
    </row>
    <row r="126" s="14" customFormat="1">
      <c r="A126" s="14"/>
      <c r="B126" s="261"/>
      <c r="C126" s="262"/>
      <c r="D126" s="246" t="s">
        <v>126</v>
      </c>
      <c r="E126" s="263" t="s">
        <v>1</v>
      </c>
      <c r="F126" s="264" t="s">
        <v>129</v>
      </c>
      <c r="G126" s="262"/>
      <c r="H126" s="265">
        <v>56.600000000000001</v>
      </c>
      <c r="I126" s="266"/>
      <c r="J126" s="262"/>
      <c r="K126" s="262"/>
      <c r="L126" s="267"/>
      <c r="M126" s="268"/>
      <c r="N126" s="269"/>
      <c r="O126" s="269"/>
      <c r="P126" s="269"/>
      <c r="Q126" s="269"/>
      <c r="R126" s="269"/>
      <c r="S126" s="269"/>
      <c r="T126" s="27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1" t="s">
        <v>126</v>
      </c>
      <c r="AU126" s="271" t="s">
        <v>87</v>
      </c>
      <c r="AV126" s="14" t="s">
        <v>122</v>
      </c>
      <c r="AW126" s="14" t="s">
        <v>32</v>
      </c>
      <c r="AX126" s="14" t="s">
        <v>81</v>
      </c>
      <c r="AY126" s="271" t="s">
        <v>116</v>
      </c>
    </row>
    <row r="127" s="2" customFormat="1" ht="21.75" customHeight="1">
      <c r="A127" s="37"/>
      <c r="B127" s="38"/>
      <c r="C127" s="232" t="s">
        <v>87</v>
      </c>
      <c r="D127" s="232" t="s">
        <v>118</v>
      </c>
      <c r="E127" s="233" t="s">
        <v>130</v>
      </c>
      <c r="F127" s="234" t="s">
        <v>131</v>
      </c>
      <c r="G127" s="235" t="s">
        <v>121</v>
      </c>
      <c r="H127" s="236">
        <v>5.4900000000000002</v>
      </c>
      <c r="I127" s="237"/>
      <c r="J127" s="238">
        <f>ROUND(I127*H127,2)</f>
        <v>0</v>
      </c>
      <c r="K127" s="239"/>
      <c r="L127" s="43"/>
      <c r="M127" s="240" t="s">
        <v>1</v>
      </c>
      <c r="N127" s="241" t="s">
        <v>41</v>
      </c>
      <c r="O127" s="90"/>
      <c r="P127" s="242">
        <f>O127*H127</f>
        <v>0</v>
      </c>
      <c r="Q127" s="242">
        <v>0</v>
      </c>
      <c r="R127" s="242">
        <f>Q127*H127</f>
        <v>0</v>
      </c>
      <c r="S127" s="242">
        <v>0</v>
      </c>
      <c r="T127" s="24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4" t="s">
        <v>122</v>
      </c>
      <c r="AT127" s="244" t="s">
        <v>118</v>
      </c>
      <c r="AU127" s="244" t="s">
        <v>87</v>
      </c>
      <c r="AY127" s="16" t="s">
        <v>116</v>
      </c>
      <c r="BE127" s="245">
        <f>IF(N127="základní",J127,0)</f>
        <v>0</v>
      </c>
      <c r="BF127" s="245">
        <f>IF(N127="snížená",J127,0)</f>
        <v>0</v>
      </c>
      <c r="BG127" s="245">
        <f>IF(N127="zákl. přenesená",J127,0)</f>
        <v>0</v>
      </c>
      <c r="BH127" s="245">
        <f>IF(N127="sníž. přenesená",J127,0)</f>
        <v>0</v>
      </c>
      <c r="BI127" s="245">
        <f>IF(N127="nulová",J127,0)</f>
        <v>0</v>
      </c>
      <c r="BJ127" s="16" t="s">
        <v>81</v>
      </c>
      <c r="BK127" s="245">
        <f>ROUND(I127*H127,2)</f>
        <v>0</v>
      </c>
      <c r="BL127" s="16" t="s">
        <v>122</v>
      </c>
      <c r="BM127" s="244" t="s">
        <v>132</v>
      </c>
    </row>
    <row r="128" s="2" customFormat="1">
      <c r="A128" s="37"/>
      <c r="B128" s="38"/>
      <c r="C128" s="39"/>
      <c r="D128" s="246" t="s">
        <v>124</v>
      </c>
      <c r="E128" s="39"/>
      <c r="F128" s="247" t="s">
        <v>133</v>
      </c>
      <c r="G128" s="39"/>
      <c r="H128" s="39"/>
      <c r="I128" s="141"/>
      <c r="J128" s="39"/>
      <c r="K128" s="39"/>
      <c r="L128" s="43"/>
      <c r="M128" s="248"/>
      <c r="N128" s="249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124</v>
      </c>
      <c r="AU128" s="16" t="s">
        <v>87</v>
      </c>
    </row>
    <row r="129" s="13" customFormat="1">
      <c r="A129" s="13"/>
      <c r="B129" s="250"/>
      <c r="C129" s="251"/>
      <c r="D129" s="246" t="s">
        <v>126</v>
      </c>
      <c r="E129" s="252" t="s">
        <v>1</v>
      </c>
      <c r="F129" s="253" t="s">
        <v>134</v>
      </c>
      <c r="G129" s="251"/>
      <c r="H129" s="254">
        <v>5.4900000000000002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0" t="s">
        <v>126</v>
      </c>
      <c r="AU129" s="260" t="s">
        <v>87</v>
      </c>
      <c r="AV129" s="13" t="s">
        <v>87</v>
      </c>
      <c r="AW129" s="13" t="s">
        <v>32</v>
      </c>
      <c r="AX129" s="13" t="s">
        <v>81</v>
      </c>
      <c r="AY129" s="260" t="s">
        <v>116</v>
      </c>
    </row>
    <row r="130" s="2" customFormat="1" ht="16.5" customHeight="1">
      <c r="A130" s="37"/>
      <c r="B130" s="38"/>
      <c r="C130" s="232" t="s">
        <v>135</v>
      </c>
      <c r="D130" s="232" t="s">
        <v>118</v>
      </c>
      <c r="E130" s="233" t="s">
        <v>136</v>
      </c>
      <c r="F130" s="234" t="s">
        <v>137</v>
      </c>
      <c r="G130" s="235" t="s">
        <v>121</v>
      </c>
      <c r="H130" s="236">
        <v>287.19</v>
      </c>
      <c r="I130" s="237"/>
      <c r="J130" s="238">
        <f>ROUND(I130*H130,2)</f>
        <v>0</v>
      </c>
      <c r="K130" s="239"/>
      <c r="L130" s="43"/>
      <c r="M130" s="240" t="s">
        <v>1</v>
      </c>
      <c r="N130" s="241" t="s">
        <v>41</v>
      </c>
      <c r="O130" s="90"/>
      <c r="P130" s="242">
        <f>O130*H130</f>
        <v>0</v>
      </c>
      <c r="Q130" s="242">
        <v>0</v>
      </c>
      <c r="R130" s="242">
        <f>Q130*H130</f>
        <v>0</v>
      </c>
      <c r="S130" s="242">
        <v>0</v>
      </c>
      <c r="T130" s="24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4" t="s">
        <v>122</v>
      </c>
      <c r="AT130" s="244" t="s">
        <v>118</v>
      </c>
      <c r="AU130" s="244" t="s">
        <v>87</v>
      </c>
      <c r="AY130" s="16" t="s">
        <v>116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16" t="s">
        <v>81</v>
      </c>
      <c r="BK130" s="245">
        <f>ROUND(I130*H130,2)</f>
        <v>0</v>
      </c>
      <c r="BL130" s="16" t="s">
        <v>122</v>
      </c>
      <c r="BM130" s="244" t="s">
        <v>138</v>
      </c>
    </row>
    <row r="131" s="2" customFormat="1">
      <c r="A131" s="37"/>
      <c r="B131" s="38"/>
      <c r="C131" s="39"/>
      <c r="D131" s="246" t="s">
        <v>124</v>
      </c>
      <c r="E131" s="39"/>
      <c r="F131" s="247" t="s">
        <v>139</v>
      </c>
      <c r="G131" s="39"/>
      <c r="H131" s="39"/>
      <c r="I131" s="141"/>
      <c r="J131" s="39"/>
      <c r="K131" s="39"/>
      <c r="L131" s="43"/>
      <c r="M131" s="248"/>
      <c r="N131" s="249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124</v>
      </c>
      <c r="AU131" s="16" t="s">
        <v>87</v>
      </c>
    </row>
    <row r="132" s="13" customFormat="1">
      <c r="A132" s="13"/>
      <c r="B132" s="250"/>
      <c r="C132" s="251"/>
      <c r="D132" s="246" t="s">
        <v>126</v>
      </c>
      <c r="E132" s="252" t="s">
        <v>1</v>
      </c>
      <c r="F132" s="253" t="s">
        <v>140</v>
      </c>
      <c r="G132" s="251"/>
      <c r="H132" s="254">
        <v>285.66000000000003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126</v>
      </c>
      <c r="AU132" s="260" t="s">
        <v>87</v>
      </c>
      <c r="AV132" s="13" t="s">
        <v>87</v>
      </c>
      <c r="AW132" s="13" t="s">
        <v>32</v>
      </c>
      <c r="AX132" s="13" t="s">
        <v>76</v>
      </c>
      <c r="AY132" s="260" t="s">
        <v>116</v>
      </c>
    </row>
    <row r="133" s="13" customFormat="1">
      <c r="A133" s="13"/>
      <c r="B133" s="250"/>
      <c r="C133" s="251"/>
      <c r="D133" s="246" t="s">
        <v>126</v>
      </c>
      <c r="E133" s="252" t="s">
        <v>1</v>
      </c>
      <c r="F133" s="253" t="s">
        <v>141</v>
      </c>
      <c r="G133" s="251"/>
      <c r="H133" s="254">
        <v>1.53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126</v>
      </c>
      <c r="AU133" s="260" t="s">
        <v>87</v>
      </c>
      <c r="AV133" s="13" t="s">
        <v>87</v>
      </c>
      <c r="AW133" s="13" t="s">
        <v>32</v>
      </c>
      <c r="AX133" s="13" t="s">
        <v>76</v>
      </c>
      <c r="AY133" s="260" t="s">
        <v>116</v>
      </c>
    </row>
    <row r="134" s="14" customFormat="1">
      <c r="A134" s="14"/>
      <c r="B134" s="261"/>
      <c r="C134" s="262"/>
      <c r="D134" s="246" t="s">
        <v>126</v>
      </c>
      <c r="E134" s="263" t="s">
        <v>1</v>
      </c>
      <c r="F134" s="264" t="s">
        <v>129</v>
      </c>
      <c r="G134" s="262"/>
      <c r="H134" s="265">
        <v>287.19</v>
      </c>
      <c r="I134" s="266"/>
      <c r="J134" s="262"/>
      <c r="K134" s="262"/>
      <c r="L134" s="267"/>
      <c r="M134" s="268"/>
      <c r="N134" s="269"/>
      <c r="O134" s="269"/>
      <c r="P134" s="269"/>
      <c r="Q134" s="269"/>
      <c r="R134" s="269"/>
      <c r="S134" s="269"/>
      <c r="T134" s="27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1" t="s">
        <v>126</v>
      </c>
      <c r="AU134" s="271" t="s">
        <v>87</v>
      </c>
      <c r="AV134" s="14" t="s">
        <v>122</v>
      </c>
      <c r="AW134" s="14" t="s">
        <v>32</v>
      </c>
      <c r="AX134" s="14" t="s">
        <v>81</v>
      </c>
      <c r="AY134" s="271" t="s">
        <v>116</v>
      </c>
    </row>
    <row r="135" s="2" customFormat="1" ht="21.75" customHeight="1">
      <c r="A135" s="37"/>
      <c r="B135" s="38"/>
      <c r="C135" s="232" t="s">
        <v>122</v>
      </c>
      <c r="D135" s="232" t="s">
        <v>118</v>
      </c>
      <c r="E135" s="233" t="s">
        <v>142</v>
      </c>
      <c r="F135" s="234" t="s">
        <v>143</v>
      </c>
      <c r="G135" s="235" t="s">
        <v>144</v>
      </c>
      <c r="H135" s="236">
        <v>75</v>
      </c>
      <c r="I135" s="237"/>
      <c r="J135" s="238">
        <f>ROUND(I135*H135,2)</f>
        <v>0</v>
      </c>
      <c r="K135" s="239"/>
      <c r="L135" s="43"/>
      <c r="M135" s="240" t="s">
        <v>1</v>
      </c>
      <c r="N135" s="241" t="s">
        <v>41</v>
      </c>
      <c r="O135" s="90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4" t="s">
        <v>122</v>
      </c>
      <c r="AT135" s="244" t="s">
        <v>118</v>
      </c>
      <c r="AU135" s="244" t="s">
        <v>87</v>
      </c>
      <c r="AY135" s="16" t="s">
        <v>116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6" t="s">
        <v>81</v>
      </c>
      <c r="BK135" s="245">
        <f>ROUND(I135*H135,2)</f>
        <v>0</v>
      </c>
      <c r="BL135" s="16" t="s">
        <v>122</v>
      </c>
      <c r="BM135" s="244" t="s">
        <v>145</v>
      </c>
    </row>
    <row r="136" s="2" customFormat="1">
      <c r="A136" s="37"/>
      <c r="B136" s="38"/>
      <c r="C136" s="39"/>
      <c r="D136" s="246" t="s">
        <v>124</v>
      </c>
      <c r="E136" s="39"/>
      <c r="F136" s="247" t="s">
        <v>146</v>
      </c>
      <c r="G136" s="39"/>
      <c r="H136" s="39"/>
      <c r="I136" s="141"/>
      <c r="J136" s="39"/>
      <c r="K136" s="39"/>
      <c r="L136" s="43"/>
      <c r="M136" s="248"/>
      <c r="N136" s="249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124</v>
      </c>
      <c r="AU136" s="16" t="s">
        <v>87</v>
      </c>
    </row>
    <row r="137" s="13" customFormat="1">
      <c r="A137" s="13"/>
      <c r="B137" s="250"/>
      <c r="C137" s="251"/>
      <c r="D137" s="246" t="s">
        <v>126</v>
      </c>
      <c r="E137" s="252" t="s">
        <v>1</v>
      </c>
      <c r="F137" s="253" t="s">
        <v>147</v>
      </c>
      <c r="G137" s="251"/>
      <c r="H137" s="254">
        <v>75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126</v>
      </c>
      <c r="AU137" s="260" t="s">
        <v>87</v>
      </c>
      <c r="AV137" s="13" t="s">
        <v>87</v>
      </c>
      <c r="AW137" s="13" t="s">
        <v>32</v>
      </c>
      <c r="AX137" s="13" t="s">
        <v>81</v>
      </c>
      <c r="AY137" s="260" t="s">
        <v>116</v>
      </c>
    </row>
    <row r="138" s="2" customFormat="1" ht="16.5" customHeight="1">
      <c r="A138" s="37"/>
      <c r="B138" s="38"/>
      <c r="C138" s="232" t="s">
        <v>148</v>
      </c>
      <c r="D138" s="232" t="s">
        <v>118</v>
      </c>
      <c r="E138" s="233" t="s">
        <v>149</v>
      </c>
      <c r="F138" s="234" t="s">
        <v>150</v>
      </c>
      <c r="G138" s="235" t="s">
        <v>121</v>
      </c>
      <c r="H138" s="236">
        <v>31.109999999999999</v>
      </c>
      <c r="I138" s="237"/>
      <c r="J138" s="238">
        <f>ROUND(I138*H138,2)</f>
        <v>0</v>
      </c>
      <c r="K138" s="239"/>
      <c r="L138" s="43"/>
      <c r="M138" s="240" t="s">
        <v>1</v>
      </c>
      <c r="N138" s="241" t="s">
        <v>41</v>
      </c>
      <c r="O138" s="90"/>
      <c r="P138" s="242">
        <f>O138*H138</f>
        <v>0</v>
      </c>
      <c r="Q138" s="242">
        <v>0</v>
      </c>
      <c r="R138" s="242">
        <f>Q138*H138</f>
        <v>0</v>
      </c>
      <c r="S138" s="242">
        <v>0</v>
      </c>
      <c r="T138" s="24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4" t="s">
        <v>122</v>
      </c>
      <c r="AT138" s="244" t="s">
        <v>118</v>
      </c>
      <c r="AU138" s="244" t="s">
        <v>87</v>
      </c>
      <c r="AY138" s="16" t="s">
        <v>116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16" t="s">
        <v>81</v>
      </c>
      <c r="BK138" s="245">
        <f>ROUND(I138*H138,2)</f>
        <v>0</v>
      </c>
      <c r="BL138" s="16" t="s">
        <v>122</v>
      </c>
      <c r="BM138" s="244" t="s">
        <v>151</v>
      </c>
    </row>
    <row r="139" s="2" customFormat="1">
      <c r="A139" s="37"/>
      <c r="B139" s="38"/>
      <c r="C139" s="39"/>
      <c r="D139" s="246" t="s">
        <v>124</v>
      </c>
      <c r="E139" s="39"/>
      <c r="F139" s="247" t="s">
        <v>125</v>
      </c>
      <c r="G139" s="39"/>
      <c r="H139" s="39"/>
      <c r="I139" s="141"/>
      <c r="J139" s="39"/>
      <c r="K139" s="39"/>
      <c r="L139" s="43"/>
      <c r="M139" s="248"/>
      <c r="N139" s="249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124</v>
      </c>
      <c r="AU139" s="16" t="s">
        <v>87</v>
      </c>
    </row>
    <row r="140" s="13" customFormat="1">
      <c r="A140" s="13"/>
      <c r="B140" s="250"/>
      <c r="C140" s="251"/>
      <c r="D140" s="246" t="s">
        <v>126</v>
      </c>
      <c r="E140" s="252" t="s">
        <v>1</v>
      </c>
      <c r="F140" s="253" t="s">
        <v>152</v>
      </c>
      <c r="G140" s="251"/>
      <c r="H140" s="254">
        <v>31.109999999999999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126</v>
      </c>
      <c r="AU140" s="260" t="s">
        <v>87</v>
      </c>
      <c r="AV140" s="13" t="s">
        <v>87</v>
      </c>
      <c r="AW140" s="13" t="s">
        <v>32</v>
      </c>
      <c r="AX140" s="13" t="s">
        <v>81</v>
      </c>
      <c r="AY140" s="260" t="s">
        <v>116</v>
      </c>
    </row>
    <row r="141" s="2" customFormat="1" ht="16.5" customHeight="1">
      <c r="A141" s="37"/>
      <c r="B141" s="38"/>
      <c r="C141" s="232" t="s">
        <v>153</v>
      </c>
      <c r="D141" s="232" t="s">
        <v>118</v>
      </c>
      <c r="E141" s="233" t="s">
        <v>154</v>
      </c>
      <c r="F141" s="234" t="s">
        <v>155</v>
      </c>
      <c r="G141" s="235" t="s">
        <v>144</v>
      </c>
      <c r="H141" s="236">
        <v>61</v>
      </c>
      <c r="I141" s="237"/>
      <c r="J141" s="238">
        <f>ROUND(I141*H141,2)</f>
        <v>0</v>
      </c>
      <c r="K141" s="239"/>
      <c r="L141" s="43"/>
      <c r="M141" s="240" t="s">
        <v>1</v>
      </c>
      <c r="N141" s="241" t="s">
        <v>41</v>
      </c>
      <c r="O141" s="90"/>
      <c r="P141" s="242">
        <f>O141*H141</f>
        <v>0</v>
      </c>
      <c r="Q141" s="242">
        <v>0</v>
      </c>
      <c r="R141" s="242">
        <f>Q141*H141</f>
        <v>0</v>
      </c>
      <c r="S141" s="242">
        <v>0</v>
      </c>
      <c r="T141" s="24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4" t="s">
        <v>122</v>
      </c>
      <c r="AT141" s="244" t="s">
        <v>118</v>
      </c>
      <c r="AU141" s="244" t="s">
        <v>87</v>
      </c>
      <c r="AY141" s="16" t="s">
        <v>116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16" t="s">
        <v>81</v>
      </c>
      <c r="BK141" s="245">
        <f>ROUND(I141*H141,2)</f>
        <v>0</v>
      </c>
      <c r="BL141" s="16" t="s">
        <v>122</v>
      </c>
      <c r="BM141" s="244" t="s">
        <v>156</v>
      </c>
    </row>
    <row r="142" s="2" customFormat="1">
      <c r="A142" s="37"/>
      <c r="B142" s="38"/>
      <c r="C142" s="39"/>
      <c r="D142" s="246" t="s">
        <v>124</v>
      </c>
      <c r="E142" s="39"/>
      <c r="F142" s="247" t="s">
        <v>157</v>
      </c>
      <c r="G142" s="39"/>
      <c r="H142" s="39"/>
      <c r="I142" s="141"/>
      <c r="J142" s="39"/>
      <c r="K142" s="39"/>
      <c r="L142" s="43"/>
      <c r="M142" s="248"/>
      <c r="N142" s="249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124</v>
      </c>
      <c r="AU142" s="16" t="s">
        <v>87</v>
      </c>
    </row>
    <row r="143" s="12" customFormat="1" ht="22.8" customHeight="1">
      <c r="A143" s="12"/>
      <c r="B143" s="216"/>
      <c r="C143" s="217"/>
      <c r="D143" s="218" t="s">
        <v>75</v>
      </c>
      <c r="E143" s="230" t="s">
        <v>87</v>
      </c>
      <c r="F143" s="230" t="s">
        <v>158</v>
      </c>
      <c r="G143" s="217"/>
      <c r="H143" s="217"/>
      <c r="I143" s="220"/>
      <c r="J143" s="231">
        <f>BK143</f>
        <v>0</v>
      </c>
      <c r="K143" s="217"/>
      <c r="L143" s="222"/>
      <c r="M143" s="223"/>
      <c r="N143" s="224"/>
      <c r="O143" s="224"/>
      <c r="P143" s="225">
        <f>SUM(P144:P146)</f>
        <v>0</v>
      </c>
      <c r="Q143" s="224"/>
      <c r="R143" s="225">
        <f>SUM(R144:R146)</f>
        <v>0</v>
      </c>
      <c r="S143" s="224"/>
      <c r="T143" s="226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7" t="s">
        <v>81</v>
      </c>
      <c r="AT143" s="228" t="s">
        <v>75</v>
      </c>
      <c r="AU143" s="228" t="s">
        <v>81</v>
      </c>
      <c r="AY143" s="227" t="s">
        <v>116</v>
      </c>
      <c r="BK143" s="229">
        <f>SUM(BK144:BK146)</f>
        <v>0</v>
      </c>
    </row>
    <row r="144" s="2" customFormat="1" ht="16.5" customHeight="1">
      <c r="A144" s="37"/>
      <c r="B144" s="38"/>
      <c r="C144" s="232" t="s">
        <v>159</v>
      </c>
      <c r="D144" s="232" t="s">
        <v>118</v>
      </c>
      <c r="E144" s="233" t="s">
        <v>160</v>
      </c>
      <c r="F144" s="234" t="s">
        <v>161</v>
      </c>
      <c r="G144" s="235" t="s">
        <v>121</v>
      </c>
      <c r="H144" s="236">
        <v>12.199999999999999</v>
      </c>
      <c r="I144" s="237"/>
      <c r="J144" s="238">
        <f>ROUND(I144*H144,2)</f>
        <v>0</v>
      </c>
      <c r="K144" s="239"/>
      <c r="L144" s="43"/>
      <c r="M144" s="240" t="s">
        <v>1</v>
      </c>
      <c r="N144" s="241" t="s">
        <v>41</v>
      </c>
      <c r="O144" s="90"/>
      <c r="P144" s="242">
        <f>O144*H144</f>
        <v>0</v>
      </c>
      <c r="Q144" s="242">
        <v>0</v>
      </c>
      <c r="R144" s="242">
        <f>Q144*H144</f>
        <v>0</v>
      </c>
      <c r="S144" s="242">
        <v>0</v>
      </c>
      <c r="T144" s="24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4" t="s">
        <v>122</v>
      </c>
      <c r="AT144" s="244" t="s">
        <v>118</v>
      </c>
      <c r="AU144" s="244" t="s">
        <v>87</v>
      </c>
      <c r="AY144" s="16" t="s">
        <v>116</v>
      </c>
      <c r="BE144" s="245">
        <f>IF(N144="základní",J144,0)</f>
        <v>0</v>
      </c>
      <c r="BF144" s="245">
        <f>IF(N144="snížená",J144,0)</f>
        <v>0</v>
      </c>
      <c r="BG144" s="245">
        <f>IF(N144="zákl. přenesená",J144,0)</f>
        <v>0</v>
      </c>
      <c r="BH144" s="245">
        <f>IF(N144="sníž. přenesená",J144,0)</f>
        <v>0</v>
      </c>
      <c r="BI144" s="245">
        <f>IF(N144="nulová",J144,0)</f>
        <v>0</v>
      </c>
      <c r="BJ144" s="16" t="s">
        <v>81</v>
      </c>
      <c r="BK144" s="245">
        <f>ROUND(I144*H144,2)</f>
        <v>0</v>
      </c>
      <c r="BL144" s="16" t="s">
        <v>122</v>
      </c>
      <c r="BM144" s="244" t="s">
        <v>162</v>
      </c>
    </row>
    <row r="145" s="2" customFormat="1">
      <c r="A145" s="37"/>
      <c r="B145" s="38"/>
      <c r="C145" s="39"/>
      <c r="D145" s="246" t="s">
        <v>124</v>
      </c>
      <c r="E145" s="39"/>
      <c r="F145" s="247" t="s">
        <v>163</v>
      </c>
      <c r="G145" s="39"/>
      <c r="H145" s="39"/>
      <c r="I145" s="141"/>
      <c r="J145" s="39"/>
      <c r="K145" s="39"/>
      <c r="L145" s="43"/>
      <c r="M145" s="248"/>
      <c r="N145" s="249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124</v>
      </c>
      <c r="AU145" s="16" t="s">
        <v>87</v>
      </c>
    </row>
    <row r="146" s="13" customFormat="1">
      <c r="A146" s="13"/>
      <c r="B146" s="250"/>
      <c r="C146" s="251"/>
      <c r="D146" s="246" t="s">
        <v>126</v>
      </c>
      <c r="E146" s="252" t="s">
        <v>1</v>
      </c>
      <c r="F146" s="253" t="s">
        <v>164</v>
      </c>
      <c r="G146" s="251"/>
      <c r="H146" s="254">
        <v>12.199999999999999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126</v>
      </c>
      <c r="AU146" s="260" t="s">
        <v>87</v>
      </c>
      <c r="AV146" s="13" t="s">
        <v>87</v>
      </c>
      <c r="AW146" s="13" t="s">
        <v>32</v>
      </c>
      <c r="AX146" s="13" t="s">
        <v>81</v>
      </c>
      <c r="AY146" s="260" t="s">
        <v>116</v>
      </c>
    </row>
    <row r="147" s="12" customFormat="1" ht="22.8" customHeight="1">
      <c r="A147" s="12"/>
      <c r="B147" s="216"/>
      <c r="C147" s="217"/>
      <c r="D147" s="218" t="s">
        <v>75</v>
      </c>
      <c r="E147" s="230" t="s">
        <v>148</v>
      </c>
      <c r="F147" s="230" t="s">
        <v>165</v>
      </c>
      <c r="G147" s="217"/>
      <c r="H147" s="217"/>
      <c r="I147" s="220"/>
      <c r="J147" s="231">
        <f>BK147</f>
        <v>0</v>
      </c>
      <c r="K147" s="217"/>
      <c r="L147" s="222"/>
      <c r="M147" s="223"/>
      <c r="N147" s="224"/>
      <c r="O147" s="224"/>
      <c r="P147" s="225">
        <f>SUM(P148:P171)</f>
        <v>0</v>
      </c>
      <c r="Q147" s="224"/>
      <c r="R147" s="225">
        <f>SUM(R148:R171)</f>
        <v>0</v>
      </c>
      <c r="S147" s="224"/>
      <c r="T147" s="226">
        <f>SUM(T148:T171)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7" t="s">
        <v>81</v>
      </c>
      <c r="AT147" s="228" t="s">
        <v>75</v>
      </c>
      <c r="AU147" s="228" t="s">
        <v>81</v>
      </c>
      <c r="AY147" s="227" t="s">
        <v>116</v>
      </c>
      <c r="BK147" s="229">
        <f>SUM(BK148:BK171)</f>
        <v>0</v>
      </c>
    </row>
    <row r="148" s="2" customFormat="1" ht="21.75" customHeight="1">
      <c r="A148" s="37"/>
      <c r="B148" s="38"/>
      <c r="C148" s="232" t="s">
        <v>166</v>
      </c>
      <c r="D148" s="232" t="s">
        <v>118</v>
      </c>
      <c r="E148" s="233" t="s">
        <v>167</v>
      </c>
      <c r="F148" s="234" t="s">
        <v>168</v>
      </c>
      <c r="G148" s="235" t="s">
        <v>144</v>
      </c>
      <c r="H148" s="236">
        <v>122</v>
      </c>
      <c r="I148" s="237"/>
      <c r="J148" s="238">
        <f>ROUND(I148*H148,2)</f>
        <v>0</v>
      </c>
      <c r="K148" s="239"/>
      <c r="L148" s="43"/>
      <c r="M148" s="240" t="s">
        <v>1</v>
      </c>
      <c r="N148" s="241" t="s">
        <v>41</v>
      </c>
      <c r="O148" s="90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4" t="s">
        <v>122</v>
      </c>
      <c r="AT148" s="244" t="s">
        <v>118</v>
      </c>
      <c r="AU148" s="244" t="s">
        <v>87</v>
      </c>
      <c r="AY148" s="16" t="s">
        <v>116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6" t="s">
        <v>81</v>
      </c>
      <c r="BK148" s="245">
        <f>ROUND(I148*H148,2)</f>
        <v>0</v>
      </c>
      <c r="BL148" s="16" t="s">
        <v>122</v>
      </c>
      <c r="BM148" s="244" t="s">
        <v>169</v>
      </c>
    </row>
    <row r="149" s="13" customFormat="1">
      <c r="A149" s="13"/>
      <c r="B149" s="250"/>
      <c r="C149" s="251"/>
      <c r="D149" s="246" t="s">
        <v>126</v>
      </c>
      <c r="E149" s="252" t="s">
        <v>1</v>
      </c>
      <c r="F149" s="253" t="s">
        <v>170</v>
      </c>
      <c r="G149" s="251"/>
      <c r="H149" s="254">
        <v>61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0" t="s">
        <v>126</v>
      </c>
      <c r="AU149" s="260" t="s">
        <v>87</v>
      </c>
      <c r="AV149" s="13" t="s">
        <v>87</v>
      </c>
      <c r="AW149" s="13" t="s">
        <v>32</v>
      </c>
      <c r="AX149" s="13" t="s">
        <v>76</v>
      </c>
      <c r="AY149" s="260" t="s">
        <v>116</v>
      </c>
    </row>
    <row r="150" s="13" customFormat="1">
      <c r="A150" s="13"/>
      <c r="B150" s="250"/>
      <c r="C150" s="251"/>
      <c r="D150" s="246" t="s">
        <v>126</v>
      </c>
      <c r="E150" s="252" t="s">
        <v>1</v>
      </c>
      <c r="F150" s="253" t="s">
        <v>171</v>
      </c>
      <c r="G150" s="251"/>
      <c r="H150" s="254">
        <v>61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0" t="s">
        <v>126</v>
      </c>
      <c r="AU150" s="260" t="s">
        <v>87</v>
      </c>
      <c r="AV150" s="13" t="s">
        <v>87</v>
      </c>
      <c r="AW150" s="13" t="s">
        <v>32</v>
      </c>
      <c r="AX150" s="13" t="s">
        <v>76</v>
      </c>
      <c r="AY150" s="260" t="s">
        <v>116</v>
      </c>
    </row>
    <row r="151" s="14" customFormat="1">
      <c r="A151" s="14"/>
      <c r="B151" s="261"/>
      <c r="C151" s="262"/>
      <c r="D151" s="246" t="s">
        <v>126</v>
      </c>
      <c r="E151" s="263" t="s">
        <v>1</v>
      </c>
      <c r="F151" s="264" t="s">
        <v>129</v>
      </c>
      <c r="G151" s="262"/>
      <c r="H151" s="265">
        <v>122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126</v>
      </c>
      <c r="AU151" s="271" t="s">
        <v>87</v>
      </c>
      <c r="AV151" s="14" t="s">
        <v>122</v>
      </c>
      <c r="AW151" s="14" t="s">
        <v>32</v>
      </c>
      <c r="AX151" s="14" t="s">
        <v>81</v>
      </c>
      <c r="AY151" s="271" t="s">
        <v>116</v>
      </c>
    </row>
    <row r="152" s="2" customFormat="1" ht="16.5" customHeight="1">
      <c r="A152" s="37"/>
      <c r="B152" s="38"/>
      <c r="C152" s="232" t="s">
        <v>172</v>
      </c>
      <c r="D152" s="232" t="s">
        <v>118</v>
      </c>
      <c r="E152" s="233" t="s">
        <v>173</v>
      </c>
      <c r="F152" s="234" t="s">
        <v>174</v>
      </c>
      <c r="G152" s="235" t="s">
        <v>144</v>
      </c>
      <c r="H152" s="236">
        <v>350</v>
      </c>
      <c r="I152" s="237"/>
      <c r="J152" s="238">
        <f>ROUND(I152*H152,2)</f>
        <v>0</v>
      </c>
      <c r="K152" s="239"/>
      <c r="L152" s="43"/>
      <c r="M152" s="240" t="s">
        <v>1</v>
      </c>
      <c r="N152" s="241" t="s">
        <v>41</v>
      </c>
      <c r="O152" s="90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4" t="s">
        <v>122</v>
      </c>
      <c r="AT152" s="244" t="s">
        <v>118</v>
      </c>
      <c r="AU152" s="244" t="s">
        <v>87</v>
      </c>
      <c r="AY152" s="16" t="s">
        <v>116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6" t="s">
        <v>81</v>
      </c>
      <c r="BK152" s="245">
        <f>ROUND(I152*H152,2)</f>
        <v>0</v>
      </c>
      <c r="BL152" s="16" t="s">
        <v>122</v>
      </c>
      <c r="BM152" s="244" t="s">
        <v>175</v>
      </c>
    </row>
    <row r="153" s="2" customFormat="1" ht="21.75" customHeight="1">
      <c r="A153" s="37"/>
      <c r="B153" s="38"/>
      <c r="C153" s="232" t="s">
        <v>176</v>
      </c>
      <c r="D153" s="232" t="s">
        <v>118</v>
      </c>
      <c r="E153" s="233" t="s">
        <v>177</v>
      </c>
      <c r="F153" s="234" t="s">
        <v>178</v>
      </c>
      <c r="G153" s="235" t="s">
        <v>144</v>
      </c>
      <c r="H153" s="236">
        <v>6444</v>
      </c>
      <c r="I153" s="237"/>
      <c r="J153" s="238">
        <f>ROUND(I153*H153,2)</f>
        <v>0</v>
      </c>
      <c r="K153" s="239"/>
      <c r="L153" s="43"/>
      <c r="M153" s="240" t="s">
        <v>1</v>
      </c>
      <c r="N153" s="241" t="s">
        <v>41</v>
      </c>
      <c r="O153" s="90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4" t="s">
        <v>122</v>
      </c>
      <c r="AT153" s="244" t="s">
        <v>118</v>
      </c>
      <c r="AU153" s="244" t="s">
        <v>87</v>
      </c>
      <c r="AY153" s="16" t="s">
        <v>116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6" t="s">
        <v>81</v>
      </c>
      <c r="BK153" s="245">
        <f>ROUND(I153*H153,2)</f>
        <v>0</v>
      </c>
      <c r="BL153" s="16" t="s">
        <v>122</v>
      </c>
      <c r="BM153" s="244" t="s">
        <v>179</v>
      </c>
    </row>
    <row r="154" s="13" customFormat="1">
      <c r="A154" s="13"/>
      <c r="B154" s="250"/>
      <c r="C154" s="251"/>
      <c r="D154" s="246" t="s">
        <v>126</v>
      </c>
      <c r="E154" s="252" t="s">
        <v>1</v>
      </c>
      <c r="F154" s="253" t="s">
        <v>180</v>
      </c>
      <c r="G154" s="251"/>
      <c r="H154" s="254">
        <v>3222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126</v>
      </c>
      <c r="AU154" s="260" t="s">
        <v>87</v>
      </c>
      <c r="AV154" s="13" t="s">
        <v>87</v>
      </c>
      <c r="AW154" s="13" t="s">
        <v>32</v>
      </c>
      <c r="AX154" s="13" t="s">
        <v>76</v>
      </c>
      <c r="AY154" s="260" t="s">
        <v>116</v>
      </c>
    </row>
    <row r="155" s="13" customFormat="1">
      <c r="A155" s="13"/>
      <c r="B155" s="250"/>
      <c r="C155" s="251"/>
      <c r="D155" s="246" t="s">
        <v>126</v>
      </c>
      <c r="E155" s="252" t="s">
        <v>1</v>
      </c>
      <c r="F155" s="253" t="s">
        <v>181</v>
      </c>
      <c r="G155" s="251"/>
      <c r="H155" s="254">
        <v>3222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126</v>
      </c>
      <c r="AU155" s="260" t="s">
        <v>87</v>
      </c>
      <c r="AV155" s="13" t="s">
        <v>87</v>
      </c>
      <c r="AW155" s="13" t="s">
        <v>32</v>
      </c>
      <c r="AX155" s="13" t="s">
        <v>76</v>
      </c>
      <c r="AY155" s="260" t="s">
        <v>116</v>
      </c>
    </row>
    <row r="156" s="14" customFormat="1">
      <c r="A156" s="14"/>
      <c r="B156" s="261"/>
      <c r="C156" s="262"/>
      <c r="D156" s="246" t="s">
        <v>126</v>
      </c>
      <c r="E156" s="263" t="s">
        <v>1</v>
      </c>
      <c r="F156" s="264" t="s">
        <v>129</v>
      </c>
      <c r="G156" s="262"/>
      <c r="H156" s="265">
        <v>6444</v>
      </c>
      <c r="I156" s="266"/>
      <c r="J156" s="262"/>
      <c r="K156" s="262"/>
      <c r="L156" s="267"/>
      <c r="M156" s="268"/>
      <c r="N156" s="269"/>
      <c r="O156" s="269"/>
      <c r="P156" s="269"/>
      <c r="Q156" s="269"/>
      <c r="R156" s="269"/>
      <c r="S156" s="269"/>
      <c r="T156" s="27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1" t="s">
        <v>126</v>
      </c>
      <c r="AU156" s="271" t="s">
        <v>87</v>
      </c>
      <c r="AV156" s="14" t="s">
        <v>122</v>
      </c>
      <c r="AW156" s="14" t="s">
        <v>32</v>
      </c>
      <c r="AX156" s="14" t="s">
        <v>81</v>
      </c>
      <c r="AY156" s="271" t="s">
        <v>116</v>
      </c>
    </row>
    <row r="157" s="2" customFormat="1" ht="21.75" customHeight="1">
      <c r="A157" s="37"/>
      <c r="B157" s="38"/>
      <c r="C157" s="232" t="s">
        <v>182</v>
      </c>
      <c r="D157" s="232" t="s">
        <v>118</v>
      </c>
      <c r="E157" s="233" t="s">
        <v>183</v>
      </c>
      <c r="F157" s="234" t="s">
        <v>184</v>
      </c>
      <c r="G157" s="235" t="s">
        <v>144</v>
      </c>
      <c r="H157" s="236">
        <v>3222</v>
      </c>
      <c r="I157" s="237"/>
      <c r="J157" s="238">
        <f>ROUND(I157*H157,2)</f>
        <v>0</v>
      </c>
      <c r="K157" s="239"/>
      <c r="L157" s="43"/>
      <c r="M157" s="240" t="s">
        <v>1</v>
      </c>
      <c r="N157" s="241" t="s">
        <v>41</v>
      </c>
      <c r="O157" s="90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4" t="s">
        <v>122</v>
      </c>
      <c r="AT157" s="244" t="s">
        <v>118</v>
      </c>
      <c r="AU157" s="244" t="s">
        <v>87</v>
      </c>
      <c r="AY157" s="16" t="s">
        <v>116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6" t="s">
        <v>81</v>
      </c>
      <c r="BK157" s="245">
        <f>ROUND(I157*H157,2)</f>
        <v>0</v>
      </c>
      <c r="BL157" s="16" t="s">
        <v>122</v>
      </c>
      <c r="BM157" s="244" t="s">
        <v>185</v>
      </c>
    </row>
    <row r="158" s="2" customFormat="1">
      <c r="A158" s="37"/>
      <c r="B158" s="38"/>
      <c r="C158" s="39"/>
      <c r="D158" s="246" t="s">
        <v>124</v>
      </c>
      <c r="E158" s="39"/>
      <c r="F158" s="247" t="s">
        <v>186</v>
      </c>
      <c r="G158" s="39"/>
      <c r="H158" s="39"/>
      <c r="I158" s="141"/>
      <c r="J158" s="39"/>
      <c r="K158" s="39"/>
      <c r="L158" s="43"/>
      <c r="M158" s="248"/>
      <c r="N158" s="249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124</v>
      </c>
      <c r="AU158" s="16" t="s">
        <v>87</v>
      </c>
    </row>
    <row r="159" s="13" customFormat="1">
      <c r="A159" s="13"/>
      <c r="B159" s="250"/>
      <c r="C159" s="251"/>
      <c r="D159" s="246" t="s">
        <v>126</v>
      </c>
      <c r="E159" s="252" t="s">
        <v>1</v>
      </c>
      <c r="F159" s="253" t="s">
        <v>187</v>
      </c>
      <c r="G159" s="251"/>
      <c r="H159" s="254">
        <v>3222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126</v>
      </c>
      <c r="AU159" s="260" t="s">
        <v>87</v>
      </c>
      <c r="AV159" s="13" t="s">
        <v>87</v>
      </c>
      <c r="AW159" s="13" t="s">
        <v>32</v>
      </c>
      <c r="AX159" s="13" t="s">
        <v>76</v>
      </c>
      <c r="AY159" s="260" t="s">
        <v>116</v>
      </c>
    </row>
    <row r="160" s="14" customFormat="1">
      <c r="A160" s="14"/>
      <c r="B160" s="261"/>
      <c r="C160" s="262"/>
      <c r="D160" s="246" t="s">
        <v>126</v>
      </c>
      <c r="E160" s="263" t="s">
        <v>1</v>
      </c>
      <c r="F160" s="264" t="s">
        <v>129</v>
      </c>
      <c r="G160" s="262"/>
      <c r="H160" s="265">
        <v>3222</v>
      </c>
      <c r="I160" s="266"/>
      <c r="J160" s="262"/>
      <c r="K160" s="262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126</v>
      </c>
      <c r="AU160" s="271" t="s">
        <v>87</v>
      </c>
      <c r="AV160" s="14" t="s">
        <v>122</v>
      </c>
      <c r="AW160" s="14" t="s">
        <v>32</v>
      </c>
      <c r="AX160" s="14" t="s">
        <v>81</v>
      </c>
      <c r="AY160" s="271" t="s">
        <v>116</v>
      </c>
    </row>
    <row r="161" s="2" customFormat="1" ht="16.5" customHeight="1">
      <c r="A161" s="37"/>
      <c r="B161" s="38"/>
      <c r="C161" s="232" t="s">
        <v>188</v>
      </c>
      <c r="D161" s="232" t="s">
        <v>118</v>
      </c>
      <c r="E161" s="233" t="s">
        <v>189</v>
      </c>
      <c r="F161" s="234" t="s">
        <v>190</v>
      </c>
      <c r="G161" s="235" t="s">
        <v>121</v>
      </c>
      <c r="H161" s="236">
        <v>9</v>
      </c>
      <c r="I161" s="237"/>
      <c r="J161" s="238">
        <f>ROUND(I161*H161,2)</f>
        <v>0</v>
      </c>
      <c r="K161" s="239"/>
      <c r="L161" s="43"/>
      <c r="M161" s="240" t="s">
        <v>1</v>
      </c>
      <c r="N161" s="241" t="s">
        <v>41</v>
      </c>
      <c r="O161" s="90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4" t="s">
        <v>122</v>
      </c>
      <c r="AT161" s="244" t="s">
        <v>118</v>
      </c>
      <c r="AU161" s="244" t="s">
        <v>87</v>
      </c>
      <c r="AY161" s="16" t="s">
        <v>116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6" t="s">
        <v>81</v>
      </c>
      <c r="BK161" s="245">
        <f>ROUND(I161*H161,2)</f>
        <v>0</v>
      </c>
      <c r="BL161" s="16" t="s">
        <v>122</v>
      </c>
      <c r="BM161" s="244" t="s">
        <v>191</v>
      </c>
    </row>
    <row r="162" s="2" customFormat="1">
      <c r="A162" s="37"/>
      <c r="B162" s="38"/>
      <c r="C162" s="39"/>
      <c r="D162" s="246" t="s">
        <v>124</v>
      </c>
      <c r="E162" s="39"/>
      <c r="F162" s="247" t="s">
        <v>192</v>
      </c>
      <c r="G162" s="39"/>
      <c r="H162" s="39"/>
      <c r="I162" s="141"/>
      <c r="J162" s="39"/>
      <c r="K162" s="39"/>
      <c r="L162" s="43"/>
      <c r="M162" s="248"/>
      <c r="N162" s="249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124</v>
      </c>
      <c r="AU162" s="16" t="s">
        <v>87</v>
      </c>
    </row>
    <row r="163" s="2" customFormat="1" ht="21.75" customHeight="1">
      <c r="A163" s="37"/>
      <c r="B163" s="38"/>
      <c r="C163" s="232" t="s">
        <v>193</v>
      </c>
      <c r="D163" s="232" t="s">
        <v>118</v>
      </c>
      <c r="E163" s="233" t="s">
        <v>194</v>
      </c>
      <c r="F163" s="234" t="s">
        <v>195</v>
      </c>
      <c r="G163" s="235" t="s">
        <v>144</v>
      </c>
      <c r="H163" s="236">
        <v>3222</v>
      </c>
      <c r="I163" s="237"/>
      <c r="J163" s="238">
        <f>ROUND(I163*H163,2)</f>
        <v>0</v>
      </c>
      <c r="K163" s="239"/>
      <c r="L163" s="43"/>
      <c r="M163" s="240" t="s">
        <v>1</v>
      </c>
      <c r="N163" s="241" t="s">
        <v>41</v>
      </c>
      <c r="O163" s="90"/>
      <c r="P163" s="242">
        <f>O163*H163</f>
        <v>0</v>
      </c>
      <c r="Q163" s="242">
        <v>0</v>
      </c>
      <c r="R163" s="242">
        <f>Q163*H163</f>
        <v>0</v>
      </c>
      <c r="S163" s="242">
        <v>0</v>
      </c>
      <c r="T163" s="24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4" t="s">
        <v>122</v>
      </c>
      <c r="AT163" s="244" t="s">
        <v>118</v>
      </c>
      <c r="AU163" s="244" t="s">
        <v>87</v>
      </c>
      <c r="AY163" s="16" t="s">
        <v>116</v>
      </c>
      <c r="BE163" s="245">
        <f>IF(N163="základní",J163,0)</f>
        <v>0</v>
      </c>
      <c r="BF163" s="245">
        <f>IF(N163="snížená",J163,0)</f>
        <v>0</v>
      </c>
      <c r="BG163" s="245">
        <f>IF(N163="zákl. přenesená",J163,0)</f>
        <v>0</v>
      </c>
      <c r="BH163" s="245">
        <f>IF(N163="sníž. přenesená",J163,0)</f>
        <v>0</v>
      </c>
      <c r="BI163" s="245">
        <f>IF(N163="nulová",J163,0)</f>
        <v>0</v>
      </c>
      <c r="BJ163" s="16" t="s">
        <v>81</v>
      </c>
      <c r="BK163" s="245">
        <f>ROUND(I163*H163,2)</f>
        <v>0</v>
      </c>
      <c r="BL163" s="16" t="s">
        <v>122</v>
      </c>
      <c r="BM163" s="244" t="s">
        <v>196</v>
      </c>
    </row>
    <row r="164" s="2" customFormat="1">
      <c r="A164" s="37"/>
      <c r="B164" s="38"/>
      <c r="C164" s="39"/>
      <c r="D164" s="246" t="s">
        <v>124</v>
      </c>
      <c r="E164" s="39"/>
      <c r="F164" s="247" t="s">
        <v>197</v>
      </c>
      <c r="G164" s="39"/>
      <c r="H164" s="39"/>
      <c r="I164" s="141"/>
      <c r="J164" s="39"/>
      <c r="K164" s="39"/>
      <c r="L164" s="43"/>
      <c r="M164" s="248"/>
      <c r="N164" s="249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124</v>
      </c>
      <c r="AU164" s="16" t="s">
        <v>87</v>
      </c>
    </row>
    <row r="165" s="13" customFormat="1">
      <c r="A165" s="13"/>
      <c r="B165" s="250"/>
      <c r="C165" s="251"/>
      <c r="D165" s="246" t="s">
        <v>126</v>
      </c>
      <c r="E165" s="252" t="s">
        <v>1</v>
      </c>
      <c r="F165" s="253" t="s">
        <v>187</v>
      </c>
      <c r="G165" s="251"/>
      <c r="H165" s="254">
        <v>3222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0" t="s">
        <v>126</v>
      </c>
      <c r="AU165" s="260" t="s">
        <v>87</v>
      </c>
      <c r="AV165" s="13" t="s">
        <v>87</v>
      </c>
      <c r="AW165" s="13" t="s">
        <v>32</v>
      </c>
      <c r="AX165" s="13" t="s">
        <v>76</v>
      </c>
      <c r="AY165" s="260" t="s">
        <v>116</v>
      </c>
    </row>
    <row r="166" s="14" customFormat="1">
      <c r="A166" s="14"/>
      <c r="B166" s="261"/>
      <c r="C166" s="262"/>
      <c r="D166" s="246" t="s">
        <v>126</v>
      </c>
      <c r="E166" s="263" t="s">
        <v>1</v>
      </c>
      <c r="F166" s="264" t="s">
        <v>129</v>
      </c>
      <c r="G166" s="262"/>
      <c r="H166" s="265">
        <v>3222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1" t="s">
        <v>126</v>
      </c>
      <c r="AU166" s="271" t="s">
        <v>87</v>
      </c>
      <c r="AV166" s="14" t="s">
        <v>122</v>
      </c>
      <c r="AW166" s="14" t="s">
        <v>32</v>
      </c>
      <c r="AX166" s="14" t="s">
        <v>81</v>
      </c>
      <c r="AY166" s="271" t="s">
        <v>116</v>
      </c>
    </row>
    <row r="167" s="2" customFormat="1" ht="21.75" customHeight="1">
      <c r="A167" s="37"/>
      <c r="B167" s="38"/>
      <c r="C167" s="232" t="s">
        <v>198</v>
      </c>
      <c r="D167" s="232" t="s">
        <v>118</v>
      </c>
      <c r="E167" s="233" t="s">
        <v>199</v>
      </c>
      <c r="F167" s="234" t="s">
        <v>200</v>
      </c>
      <c r="G167" s="235" t="s">
        <v>144</v>
      </c>
      <c r="H167" s="236">
        <v>350</v>
      </c>
      <c r="I167" s="237"/>
      <c r="J167" s="238">
        <f>ROUND(I167*H167,2)</f>
        <v>0</v>
      </c>
      <c r="K167" s="239"/>
      <c r="L167" s="43"/>
      <c r="M167" s="240" t="s">
        <v>1</v>
      </c>
      <c r="N167" s="241" t="s">
        <v>41</v>
      </c>
      <c r="O167" s="90"/>
      <c r="P167" s="242">
        <f>O167*H167</f>
        <v>0</v>
      </c>
      <c r="Q167" s="242">
        <v>0</v>
      </c>
      <c r="R167" s="242">
        <f>Q167*H167</f>
        <v>0</v>
      </c>
      <c r="S167" s="242">
        <v>0</v>
      </c>
      <c r="T167" s="24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4" t="s">
        <v>122</v>
      </c>
      <c r="AT167" s="244" t="s">
        <v>118</v>
      </c>
      <c r="AU167" s="244" t="s">
        <v>87</v>
      </c>
      <c r="AY167" s="16" t="s">
        <v>116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16" t="s">
        <v>81</v>
      </c>
      <c r="BK167" s="245">
        <f>ROUND(I167*H167,2)</f>
        <v>0</v>
      </c>
      <c r="BL167" s="16" t="s">
        <v>122</v>
      </c>
      <c r="BM167" s="244" t="s">
        <v>201</v>
      </c>
    </row>
    <row r="168" s="13" customFormat="1">
      <c r="A168" s="13"/>
      <c r="B168" s="250"/>
      <c r="C168" s="251"/>
      <c r="D168" s="246" t="s">
        <v>126</v>
      </c>
      <c r="E168" s="252" t="s">
        <v>1</v>
      </c>
      <c r="F168" s="253" t="s">
        <v>202</v>
      </c>
      <c r="G168" s="251"/>
      <c r="H168" s="254">
        <v>350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126</v>
      </c>
      <c r="AU168" s="260" t="s">
        <v>87</v>
      </c>
      <c r="AV168" s="13" t="s">
        <v>87</v>
      </c>
      <c r="AW168" s="13" t="s">
        <v>32</v>
      </c>
      <c r="AX168" s="13" t="s">
        <v>76</v>
      </c>
      <c r="AY168" s="260" t="s">
        <v>116</v>
      </c>
    </row>
    <row r="169" s="14" customFormat="1">
      <c r="A169" s="14"/>
      <c r="B169" s="261"/>
      <c r="C169" s="262"/>
      <c r="D169" s="246" t="s">
        <v>126</v>
      </c>
      <c r="E169" s="263" t="s">
        <v>1</v>
      </c>
      <c r="F169" s="264" t="s">
        <v>129</v>
      </c>
      <c r="G169" s="262"/>
      <c r="H169" s="265">
        <v>350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1" t="s">
        <v>126</v>
      </c>
      <c r="AU169" s="271" t="s">
        <v>87</v>
      </c>
      <c r="AV169" s="14" t="s">
        <v>122</v>
      </c>
      <c r="AW169" s="14" t="s">
        <v>32</v>
      </c>
      <c r="AX169" s="14" t="s">
        <v>81</v>
      </c>
      <c r="AY169" s="271" t="s">
        <v>116</v>
      </c>
    </row>
    <row r="170" s="2" customFormat="1" ht="21.75" customHeight="1">
      <c r="A170" s="37"/>
      <c r="B170" s="38"/>
      <c r="C170" s="232" t="s">
        <v>8</v>
      </c>
      <c r="D170" s="232" t="s">
        <v>118</v>
      </c>
      <c r="E170" s="233" t="s">
        <v>203</v>
      </c>
      <c r="F170" s="234" t="s">
        <v>204</v>
      </c>
      <c r="G170" s="235" t="s">
        <v>205</v>
      </c>
      <c r="H170" s="236">
        <v>1000</v>
      </c>
      <c r="I170" s="237"/>
      <c r="J170" s="238">
        <f>ROUND(I170*H170,2)</f>
        <v>0</v>
      </c>
      <c r="K170" s="239"/>
      <c r="L170" s="43"/>
      <c r="M170" s="240" t="s">
        <v>1</v>
      </c>
      <c r="N170" s="241" t="s">
        <v>41</v>
      </c>
      <c r="O170" s="90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4" t="s">
        <v>122</v>
      </c>
      <c r="AT170" s="244" t="s">
        <v>118</v>
      </c>
      <c r="AU170" s="244" t="s">
        <v>87</v>
      </c>
      <c r="AY170" s="16" t="s">
        <v>116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6" t="s">
        <v>81</v>
      </c>
      <c r="BK170" s="245">
        <f>ROUND(I170*H170,2)</f>
        <v>0</v>
      </c>
      <c r="BL170" s="16" t="s">
        <v>122</v>
      </c>
      <c r="BM170" s="244" t="s">
        <v>206</v>
      </c>
    </row>
    <row r="171" s="2" customFormat="1">
      <c r="A171" s="37"/>
      <c r="B171" s="38"/>
      <c r="C171" s="39"/>
      <c r="D171" s="246" t="s">
        <v>124</v>
      </c>
      <c r="E171" s="39"/>
      <c r="F171" s="247" t="s">
        <v>207</v>
      </c>
      <c r="G171" s="39"/>
      <c r="H171" s="39"/>
      <c r="I171" s="141"/>
      <c r="J171" s="39"/>
      <c r="K171" s="39"/>
      <c r="L171" s="43"/>
      <c r="M171" s="248"/>
      <c r="N171" s="249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124</v>
      </c>
      <c r="AU171" s="16" t="s">
        <v>87</v>
      </c>
    </row>
    <row r="172" s="12" customFormat="1" ht="22.8" customHeight="1">
      <c r="A172" s="12"/>
      <c r="B172" s="216"/>
      <c r="C172" s="217"/>
      <c r="D172" s="218" t="s">
        <v>75</v>
      </c>
      <c r="E172" s="230" t="s">
        <v>166</v>
      </c>
      <c r="F172" s="230" t="s">
        <v>208</v>
      </c>
      <c r="G172" s="217"/>
      <c r="H172" s="217"/>
      <c r="I172" s="220"/>
      <c r="J172" s="231">
        <f>BK172</f>
        <v>0</v>
      </c>
      <c r="K172" s="217"/>
      <c r="L172" s="222"/>
      <c r="M172" s="223"/>
      <c r="N172" s="224"/>
      <c r="O172" s="224"/>
      <c r="P172" s="225">
        <f>SUM(P173:P175)</f>
        <v>0</v>
      </c>
      <c r="Q172" s="224"/>
      <c r="R172" s="225">
        <f>SUM(R173:R175)</f>
        <v>0</v>
      </c>
      <c r="S172" s="224"/>
      <c r="T172" s="226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7" t="s">
        <v>81</v>
      </c>
      <c r="AT172" s="228" t="s">
        <v>75</v>
      </c>
      <c r="AU172" s="228" t="s">
        <v>81</v>
      </c>
      <c r="AY172" s="227" t="s">
        <v>116</v>
      </c>
      <c r="BK172" s="229">
        <f>SUM(BK173:BK175)</f>
        <v>0</v>
      </c>
    </row>
    <row r="173" s="2" customFormat="1" ht="16.5" customHeight="1">
      <c r="A173" s="37"/>
      <c r="B173" s="38"/>
      <c r="C173" s="232" t="s">
        <v>209</v>
      </c>
      <c r="D173" s="232" t="s">
        <v>118</v>
      </c>
      <c r="E173" s="233" t="s">
        <v>210</v>
      </c>
      <c r="F173" s="234" t="s">
        <v>211</v>
      </c>
      <c r="G173" s="235" t="s">
        <v>212</v>
      </c>
      <c r="H173" s="236">
        <v>20</v>
      </c>
      <c r="I173" s="237"/>
      <c r="J173" s="238">
        <f>ROUND(I173*H173,2)</f>
        <v>0</v>
      </c>
      <c r="K173" s="239"/>
      <c r="L173" s="43"/>
      <c r="M173" s="240" t="s">
        <v>1</v>
      </c>
      <c r="N173" s="241" t="s">
        <v>41</v>
      </c>
      <c r="O173" s="90"/>
      <c r="P173" s="242">
        <f>O173*H173</f>
        <v>0</v>
      </c>
      <c r="Q173" s="242">
        <v>0</v>
      </c>
      <c r="R173" s="242">
        <f>Q173*H173</f>
        <v>0</v>
      </c>
      <c r="S173" s="242">
        <v>0</v>
      </c>
      <c r="T173" s="24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4" t="s">
        <v>122</v>
      </c>
      <c r="AT173" s="244" t="s">
        <v>118</v>
      </c>
      <c r="AU173" s="244" t="s">
        <v>87</v>
      </c>
      <c r="AY173" s="16" t="s">
        <v>116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16" t="s">
        <v>81</v>
      </c>
      <c r="BK173" s="245">
        <f>ROUND(I173*H173,2)</f>
        <v>0</v>
      </c>
      <c r="BL173" s="16" t="s">
        <v>122</v>
      </c>
      <c r="BM173" s="244" t="s">
        <v>213</v>
      </c>
    </row>
    <row r="174" s="2" customFormat="1" ht="16.5" customHeight="1">
      <c r="A174" s="37"/>
      <c r="B174" s="38"/>
      <c r="C174" s="232" t="s">
        <v>214</v>
      </c>
      <c r="D174" s="232" t="s">
        <v>118</v>
      </c>
      <c r="E174" s="233" t="s">
        <v>215</v>
      </c>
      <c r="F174" s="234" t="s">
        <v>216</v>
      </c>
      <c r="G174" s="235" t="s">
        <v>212</v>
      </c>
      <c r="H174" s="236">
        <v>14</v>
      </c>
      <c r="I174" s="237"/>
      <c r="J174" s="238">
        <f>ROUND(I174*H174,2)</f>
        <v>0</v>
      </c>
      <c r="K174" s="239"/>
      <c r="L174" s="43"/>
      <c r="M174" s="240" t="s">
        <v>1</v>
      </c>
      <c r="N174" s="241" t="s">
        <v>41</v>
      </c>
      <c r="O174" s="90"/>
      <c r="P174" s="242">
        <f>O174*H174</f>
        <v>0</v>
      </c>
      <c r="Q174" s="242">
        <v>0</v>
      </c>
      <c r="R174" s="242">
        <f>Q174*H174</f>
        <v>0</v>
      </c>
      <c r="S174" s="242">
        <v>0</v>
      </c>
      <c r="T174" s="24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4" t="s">
        <v>122</v>
      </c>
      <c r="AT174" s="244" t="s">
        <v>118</v>
      </c>
      <c r="AU174" s="244" t="s">
        <v>87</v>
      </c>
      <c r="AY174" s="16" t="s">
        <v>116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16" t="s">
        <v>81</v>
      </c>
      <c r="BK174" s="245">
        <f>ROUND(I174*H174,2)</f>
        <v>0</v>
      </c>
      <c r="BL174" s="16" t="s">
        <v>122</v>
      </c>
      <c r="BM174" s="244" t="s">
        <v>217</v>
      </c>
    </row>
    <row r="175" s="2" customFormat="1">
      <c r="A175" s="37"/>
      <c r="B175" s="38"/>
      <c r="C175" s="39"/>
      <c r="D175" s="246" t="s">
        <v>124</v>
      </c>
      <c r="E175" s="39"/>
      <c r="F175" s="247" t="s">
        <v>218</v>
      </c>
      <c r="G175" s="39"/>
      <c r="H175" s="39"/>
      <c r="I175" s="141"/>
      <c r="J175" s="39"/>
      <c r="K175" s="39"/>
      <c r="L175" s="43"/>
      <c r="M175" s="248"/>
      <c r="N175" s="249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124</v>
      </c>
      <c r="AU175" s="16" t="s">
        <v>87</v>
      </c>
    </row>
    <row r="176" s="12" customFormat="1" ht="22.8" customHeight="1">
      <c r="A176" s="12"/>
      <c r="B176" s="216"/>
      <c r="C176" s="217"/>
      <c r="D176" s="218" t="s">
        <v>75</v>
      </c>
      <c r="E176" s="230" t="s">
        <v>172</v>
      </c>
      <c r="F176" s="230" t="s">
        <v>219</v>
      </c>
      <c r="G176" s="217"/>
      <c r="H176" s="217"/>
      <c r="I176" s="220"/>
      <c r="J176" s="231">
        <f>BK176</f>
        <v>0</v>
      </c>
      <c r="K176" s="217"/>
      <c r="L176" s="222"/>
      <c r="M176" s="223"/>
      <c r="N176" s="224"/>
      <c r="O176" s="224"/>
      <c r="P176" s="225">
        <f>SUM(P177:P194)</f>
        <v>0</v>
      </c>
      <c r="Q176" s="224"/>
      <c r="R176" s="225">
        <f>SUM(R177:R194)</f>
        <v>0</v>
      </c>
      <c r="S176" s="224"/>
      <c r="T176" s="226">
        <f>SUM(T177:T194)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7" t="s">
        <v>81</v>
      </c>
      <c r="AT176" s="228" t="s">
        <v>75</v>
      </c>
      <c r="AU176" s="228" t="s">
        <v>81</v>
      </c>
      <c r="AY176" s="227" t="s">
        <v>116</v>
      </c>
      <c r="BK176" s="229">
        <f>SUM(BK177:BK194)</f>
        <v>0</v>
      </c>
    </row>
    <row r="177" s="2" customFormat="1" ht="21.75" customHeight="1">
      <c r="A177" s="37"/>
      <c r="B177" s="38"/>
      <c r="C177" s="232" t="s">
        <v>220</v>
      </c>
      <c r="D177" s="232" t="s">
        <v>118</v>
      </c>
      <c r="E177" s="233" t="s">
        <v>221</v>
      </c>
      <c r="F177" s="234" t="s">
        <v>222</v>
      </c>
      <c r="G177" s="235" t="s">
        <v>144</v>
      </c>
      <c r="H177" s="236">
        <v>362.625</v>
      </c>
      <c r="I177" s="237"/>
      <c r="J177" s="238">
        <f>ROUND(I177*H177,2)</f>
        <v>0</v>
      </c>
      <c r="K177" s="239"/>
      <c r="L177" s="43"/>
      <c r="M177" s="240" t="s">
        <v>1</v>
      </c>
      <c r="N177" s="241" t="s">
        <v>41</v>
      </c>
      <c r="O177" s="90"/>
      <c r="P177" s="242">
        <f>O177*H177</f>
        <v>0</v>
      </c>
      <c r="Q177" s="242">
        <v>0</v>
      </c>
      <c r="R177" s="242">
        <f>Q177*H177</f>
        <v>0</v>
      </c>
      <c r="S177" s="242">
        <v>0</v>
      </c>
      <c r="T177" s="24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4" t="s">
        <v>122</v>
      </c>
      <c r="AT177" s="244" t="s">
        <v>118</v>
      </c>
      <c r="AU177" s="244" t="s">
        <v>87</v>
      </c>
      <c r="AY177" s="16" t="s">
        <v>116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6" t="s">
        <v>81</v>
      </c>
      <c r="BK177" s="245">
        <f>ROUND(I177*H177,2)</f>
        <v>0</v>
      </c>
      <c r="BL177" s="16" t="s">
        <v>122</v>
      </c>
      <c r="BM177" s="244" t="s">
        <v>223</v>
      </c>
    </row>
    <row r="178" s="13" customFormat="1">
      <c r="A178" s="13"/>
      <c r="B178" s="250"/>
      <c r="C178" s="251"/>
      <c r="D178" s="246" t="s">
        <v>126</v>
      </c>
      <c r="E178" s="252" t="s">
        <v>1</v>
      </c>
      <c r="F178" s="253" t="s">
        <v>224</v>
      </c>
      <c r="G178" s="251"/>
      <c r="H178" s="254">
        <v>24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126</v>
      </c>
      <c r="AU178" s="260" t="s">
        <v>87</v>
      </c>
      <c r="AV178" s="13" t="s">
        <v>87</v>
      </c>
      <c r="AW178" s="13" t="s">
        <v>32</v>
      </c>
      <c r="AX178" s="13" t="s">
        <v>76</v>
      </c>
      <c r="AY178" s="260" t="s">
        <v>116</v>
      </c>
    </row>
    <row r="179" s="13" customFormat="1">
      <c r="A179" s="13"/>
      <c r="B179" s="250"/>
      <c r="C179" s="251"/>
      <c r="D179" s="246" t="s">
        <v>126</v>
      </c>
      <c r="E179" s="252" t="s">
        <v>1</v>
      </c>
      <c r="F179" s="253" t="s">
        <v>225</v>
      </c>
      <c r="G179" s="251"/>
      <c r="H179" s="254">
        <v>200.25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126</v>
      </c>
      <c r="AU179" s="260" t="s">
        <v>87</v>
      </c>
      <c r="AV179" s="13" t="s">
        <v>87</v>
      </c>
      <c r="AW179" s="13" t="s">
        <v>32</v>
      </c>
      <c r="AX179" s="13" t="s">
        <v>76</v>
      </c>
      <c r="AY179" s="260" t="s">
        <v>116</v>
      </c>
    </row>
    <row r="180" s="13" customFormat="1">
      <c r="A180" s="13"/>
      <c r="B180" s="250"/>
      <c r="C180" s="251"/>
      <c r="D180" s="246" t="s">
        <v>126</v>
      </c>
      <c r="E180" s="252" t="s">
        <v>1</v>
      </c>
      <c r="F180" s="253" t="s">
        <v>226</v>
      </c>
      <c r="G180" s="251"/>
      <c r="H180" s="254">
        <v>60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126</v>
      </c>
      <c r="AU180" s="260" t="s">
        <v>87</v>
      </c>
      <c r="AV180" s="13" t="s">
        <v>87</v>
      </c>
      <c r="AW180" s="13" t="s">
        <v>32</v>
      </c>
      <c r="AX180" s="13" t="s">
        <v>76</v>
      </c>
      <c r="AY180" s="260" t="s">
        <v>116</v>
      </c>
    </row>
    <row r="181" s="13" customFormat="1">
      <c r="A181" s="13"/>
      <c r="B181" s="250"/>
      <c r="C181" s="251"/>
      <c r="D181" s="246" t="s">
        <v>126</v>
      </c>
      <c r="E181" s="252" t="s">
        <v>1</v>
      </c>
      <c r="F181" s="253" t="s">
        <v>227</v>
      </c>
      <c r="G181" s="251"/>
      <c r="H181" s="254">
        <v>21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0" t="s">
        <v>126</v>
      </c>
      <c r="AU181" s="260" t="s">
        <v>87</v>
      </c>
      <c r="AV181" s="13" t="s">
        <v>87</v>
      </c>
      <c r="AW181" s="13" t="s">
        <v>32</v>
      </c>
      <c r="AX181" s="13" t="s">
        <v>76</v>
      </c>
      <c r="AY181" s="260" t="s">
        <v>116</v>
      </c>
    </row>
    <row r="182" s="13" customFormat="1">
      <c r="A182" s="13"/>
      <c r="B182" s="250"/>
      <c r="C182" s="251"/>
      <c r="D182" s="246" t="s">
        <v>126</v>
      </c>
      <c r="E182" s="252" t="s">
        <v>1</v>
      </c>
      <c r="F182" s="253" t="s">
        <v>228</v>
      </c>
      <c r="G182" s="251"/>
      <c r="H182" s="254">
        <v>22.875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126</v>
      </c>
      <c r="AU182" s="260" t="s">
        <v>87</v>
      </c>
      <c r="AV182" s="13" t="s">
        <v>87</v>
      </c>
      <c r="AW182" s="13" t="s">
        <v>32</v>
      </c>
      <c r="AX182" s="13" t="s">
        <v>76</v>
      </c>
      <c r="AY182" s="260" t="s">
        <v>116</v>
      </c>
    </row>
    <row r="183" s="13" customFormat="1">
      <c r="A183" s="13"/>
      <c r="B183" s="250"/>
      <c r="C183" s="251"/>
      <c r="D183" s="246" t="s">
        <v>126</v>
      </c>
      <c r="E183" s="252" t="s">
        <v>1</v>
      </c>
      <c r="F183" s="253" t="s">
        <v>229</v>
      </c>
      <c r="G183" s="251"/>
      <c r="H183" s="254">
        <v>34.5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0" t="s">
        <v>126</v>
      </c>
      <c r="AU183" s="260" t="s">
        <v>87</v>
      </c>
      <c r="AV183" s="13" t="s">
        <v>87</v>
      </c>
      <c r="AW183" s="13" t="s">
        <v>32</v>
      </c>
      <c r="AX183" s="13" t="s">
        <v>76</v>
      </c>
      <c r="AY183" s="260" t="s">
        <v>116</v>
      </c>
    </row>
    <row r="184" s="14" customFormat="1">
      <c r="A184" s="14"/>
      <c r="B184" s="261"/>
      <c r="C184" s="262"/>
      <c r="D184" s="246" t="s">
        <v>126</v>
      </c>
      <c r="E184" s="263" t="s">
        <v>1</v>
      </c>
      <c r="F184" s="264" t="s">
        <v>129</v>
      </c>
      <c r="G184" s="262"/>
      <c r="H184" s="265">
        <v>362.625</v>
      </c>
      <c r="I184" s="266"/>
      <c r="J184" s="262"/>
      <c r="K184" s="262"/>
      <c r="L184" s="267"/>
      <c r="M184" s="268"/>
      <c r="N184" s="269"/>
      <c r="O184" s="269"/>
      <c r="P184" s="269"/>
      <c r="Q184" s="269"/>
      <c r="R184" s="269"/>
      <c r="S184" s="269"/>
      <c r="T184" s="27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1" t="s">
        <v>126</v>
      </c>
      <c r="AU184" s="271" t="s">
        <v>87</v>
      </c>
      <c r="AV184" s="14" t="s">
        <v>122</v>
      </c>
      <c r="AW184" s="14" t="s">
        <v>32</v>
      </c>
      <c r="AX184" s="14" t="s">
        <v>81</v>
      </c>
      <c r="AY184" s="271" t="s">
        <v>116</v>
      </c>
    </row>
    <row r="185" s="2" customFormat="1" ht="21.75" customHeight="1">
      <c r="A185" s="37"/>
      <c r="B185" s="38"/>
      <c r="C185" s="232" t="s">
        <v>230</v>
      </c>
      <c r="D185" s="232" t="s">
        <v>118</v>
      </c>
      <c r="E185" s="233" t="s">
        <v>231</v>
      </c>
      <c r="F185" s="234" t="s">
        <v>232</v>
      </c>
      <c r="G185" s="235" t="s">
        <v>205</v>
      </c>
      <c r="H185" s="236">
        <v>70</v>
      </c>
      <c r="I185" s="237"/>
      <c r="J185" s="238">
        <f>ROUND(I185*H185,2)</f>
        <v>0</v>
      </c>
      <c r="K185" s="239"/>
      <c r="L185" s="43"/>
      <c r="M185" s="240" t="s">
        <v>1</v>
      </c>
      <c r="N185" s="241" t="s">
        <v>41</v>
      </c>
      <c r="O185" s="90"/>
      <c r="P185" s="242">
        <f>O185*H185</f>
        <v>0</v>
      </c>
      <c r="Q185" s="242">
        <v>0</v>
      </c>
      <c r="R185" s="242">
        <f>Q185*H185</f>
        <v>0</v>
      </c>
      <c r="S185" s="242">
        <v>0</v>
      </c>
      <c r="T185" s="24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4" t="s">
        <v>122</v>
      </c>
      <c r="AT185" s="244" t="s">
        <v>118</v>
      </c>
      <c r="AU185" s="244" t="s">
        <v>87</v>
      </c>
      <c r="AY185" s="16" t="s">
        <v>116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16" t="s">
        <v>81</v>
      </c>
      <c r="BK185" s="245">
        <f>ROUND(I185*H185,2)</f>
        <v>0</v>
      </c>
      <c r="BL185" s="16" t="s">
        <v>122</v>
      </c>
      <c r="BM185" s="244" t="s">
        <v>233</v>
      </c>
    </row>
    <row r="186" s="2" customFormat="1" ht="21.75" customHeight="1">
      <c r="A186" s="37"/>
      <c r="B186" s="38"/>
      <c r="C186" s="232" t="s">
        <v>234</v>
      </c>
      <c r="D186" s="232" t="s">
        <v>118</v>
      </c>
      <c r="E186" s="233" t="s">
        <v>235</v>
      </c>
      <c r="F186" s="234" t="s">
        <v>236</v>
      </c>
      <c r="G186" s="235" t="s">
        <v>205</v>
      </c>
      <c r="H186" s="236">
        <v>70</v>
      </c>
      <c r="I186" s="237"/>
      <c r="J186" s="238">
        <f>ROUND(I186*H186,2)</f>
        <v>0</v>
      </c>
      <c r="K186" s="239"/>
      <c r="L186" s="43"/>
      <c r="M186" s="240" t="s">
        <v>1</v>
      </c>
      <c r="N186" s="241" t="s">
        <v>41</v>
      </c>
      <c r="O186" s="90"/>
      <c r="P186" s="242">
        <f>O186*H186</f>
        <v>0</v>
      </c>
      <c r="Q186" s="242">
        <v>0</v>
      </c>
      <c r="R186" s="242">
        <f>Q186*H186</f>
        <v>0</v>
      </c>
      <c r="S186" s="242">
        <v>0</v>
      </c>
      <c r="T186" s="24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44" t="s">
        <v>122</v>
      </c>
      <c r="AT186" s="244" t="s">
        <v>118</v>
      </c>
      <c r="AU186" s="244" t="s">
        <v>87</v>
      </c>
      <c r="AY186" s="16" t="s">
        <v>116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16" t="s">
        <v>81</v>
      </c>
      <c r="BK186" s="245">
        <f>ROUND(I186*H186,2)</f>
        <v>0</v>
      </c>
      <c r="BL186" s="16" t="s">
        <v>122</v>
      </c>
      <c r="BM186" s="244" t="s">
        <v>237</v>
      </c>
    </row>
    <row r="187" s="2" customFormat="1" ht="16.5" customHeight="1">
      <c r="A187" s="37"/>
      <c r="B187" s="38"/>
      <c r="C187" s="232" t="s">
        <v>7</v>
      </c>
      <c r="D187" s="232" t="s">
        <v>118</v>
      </c>
      <c r="E187" s="233" t="s">
        <v>238</v>
      </c>
      <c r="F187" s="234" t="s">
        <v>239</v>
      </c>
      <c r="G187" s="235" t="s">
        <v>144</v>
      </c>
      <c r="H187" s="236">
        <v>6396</v>
      </c>
      <c r="I187" s="237"/>
      <c r="J187" s="238">
        <f>ROUND(I187*H187,2)</f>
        <v>0</v>
      </c>
      <c r="K187" s="239"/>
      <c r="L187" s="43"/>
      <c r="M187" s="240" t="s">
        <v>1</v>
      </c>
      <c r="N187" s="241" t="s">
        <v>41</v>
      </c>
      <c r="O187" s="90"/>
      <c r="P187" s="242">
        <f>O187*H187</f>
        <v>0</v>
      </c>
      <c r="Q187" s="242">
        <v>0</v>
      </c>
      <c r="R187" s="242">
        <f>Q187*H187</f>
        <v>0</v>
      </c>
      <c r="S187" s="242">
        <v>0</v>
      </c>
      <c r="T187" s="24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4" t="s">
        <v>122</v>
      </c>
      <c r="AT187" s="244" t="s">
        <v>118</v>
      </c>
      <c r="AU187" s="244" t="s">
        <v>87</v>
      </c>
      <c r="AY187" s="16" t="s">
        <v>116</v>
      </c>
      <c r="BE187" s="245">
        <f>IF(N187="základní",J187,0)</f>
        <v>0</v>
      </c>
      <c r="BF187" s="245">
        <f>IF(N187="snížená",J187,0)</f>
        <v>0</v>
      </c>
      <c r="BG187" s="245">
        <f>IF(N187="zákl. přenesená",J187,0)</f>
        <v>0</v>
      </c>
      <c r="BH187" s="245">
        <f>IF(N187="sníž. přenesená",J187,0)</f>
        <v>0</v>
      </c>
      <c r="BI187" s="245">
        <f>IF(N187="nulová",J187,0)</f>
        <v>0</v>
      </c>
      <c r="BJ187" s="16" t="s">
        <v>81</v>
      </c>
      <c r="BK187" s="245">
        <f>ROUND(I187*H187,2)</f>
        <v>0</v>
      </c>
      <c r="BL187" s="16" t="s">
        <v>122</v>
      </c>
      <c r="BM187" s="244" t="s">
        <v>240</v>
      </c>
    </row>
    <row r="188" s="13" customFormat="1">
      <c r="A188" s="13"/>
      <c r="B188" s="250"/>
      <c r="C188" s="251"/>
      <c r="D188" s="246" t="s">
        <v>126</v>
      </c>
      <c r="E188" s="252" t="s">
        <v>1</v>
      </c>
      <c r="F188" s="253" t="s">
        <v>241</v>
      </c>
      <c r="G188" s="251"/>
      <c r="H188" s="254">
        <v>3174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0" t="s">
        <v>126</v>
      </c>
      <c r="AU188" s="260" t="s">
        <v>87</v>
      </c>
      <c r="AV188" s="13" t="s">
        <v>87</v>
      </c>
      <c r="AW188" s="13" t="s">
        <v>32</v>
      </c>
      <c r="AX188" s="13" t="s">
        <v>76</v>
      </c>
      <c r="AY188" s="260" t="s">
        <v>116</v>
      </c>
    </row>
    <row r="189" s="13" customFormat="1">
      <c r="A189" s="13"/>
      <c r="B189" s="250"/>
      <c r="C189" s="251"/>
      <c r="D189" s="246" t="s">
        <v>126</v>
      </c>
      <c r="E189" s="252" t="s">
        <v>1</v>
      </c>
      <c r="F189" s="253" t="s">
        <v>242</v>
      </c>
      <c r="G189" s="251"/>
      <c r="H189" s="254">
        <v>3222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126</v>
      </c>
      <c r="AU189" s="260" t="s">
        <v>87</v>
      </c>
      <c r="AV189" s="13" t="s">
        <v>87</v>
      </c>
      <c r="AW189" s="13" t="s">
        <v>32</v>
      </c>
      <c r="AX189" s="13" t="s">
        <v>76</v>
      </c>
      <c r="AY189" s="260" t="s">
        <v>116</v>
      </c>
    </row>
    <row r="190" s="14" customFormat="1">
      <c r="A190" s="14"/>
      <c r="B190" s="261"/>
      <c r="C190" s="262"/>
      <c r="D190" s="246" t="s">
        <v>126</v>
      </c>
      <c r="E190" s="263" t="s">
        <v>1</v>
      </c>
      <c r="F190" s="264" t="s">
        <v>129</v>
      </c>
      <c r="G190" s="262"/>
      <c r="H190" s="265">
        <v>6396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126</v>
      </c>
      <c r="AU190" s="271" t="s">
        <v>87</v>
      </c>
      <c r="AV190" s="14" t="s">
        <v>122</v>
      </c>
      <c r="AW190" s="14" t="s">
        <v>32</v>
      </c>
      <c r="AX190" s="14" t="s">
        <v>81</v>
      </c>
      <c r="AY190" s="271" t="s">
        <v>116</v>
      </c>
    </row>
    <row r="191" s="2" customFormat="1" ht="16.5" customHeight="1">
      <c r="A191" s="37"/>
      <c r="B191" s="38"/>
      <c r="C191" s="232" t="s">
        <v>243</v>
      </c>
      <c r="D191" s="232" t="s">
        <v>118</v>
      </c>
      <c r="E191" s="233" t="s">
        <v>244</v>
      </c>
      <c r="F191" s="234" t="s">
        <v>245</v>
      </c>
      <c r="G191" s="235" t="s">
        <v>144</v>
      </c>
      <c r="H191" s="236">
        <v>6396</v>
      </c>
      <c r="I191" s="237"/>
      <c r="J191" s="238">
        <f>ROUND(I191*H191,2)</f>
        <v>0</v>
      </c>
      <c r="K191" s="239"/>
      <c r="L191" s="43"/>
      <c r="M191" s="240" t="s">
        <v>1</v>
      </c>
      <c r="N191" s="241" t="s">
        <v>41</v>
      </c>
      <c r="O191" s="90"/>
      <c r="P191" s="242">
        <f>O191*H191</f>
        <v>0</v>
      </c>
      <c r="Q191" s="242">
        <v>0</v>
      </c>
      <c r="R191" s="242">
        <f>Q191*H191</f>
        <v>0</v>
      </c>
      <c r="S191" s="242">
        <v>0</v>
      </c>
      <c r="T191" s="24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4" t="s">
        <v>122</v>
      </c>
      <c r="AT191" s="244" t="s">
        <v>118</v>
      </c>
      <c r="AU191" s="244" t="s">
        <v>87</v>
      </c>
      <c r="AY191" s="16" t="s">
        <v>116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16" t="s">
        <v>81</v>
      </c>
      <c r="BK191" s="245">
        <f>ROUND(I191*H191,2)</f>
        <v>0</v>
      </c>
      <c r="BL191" s="16" t="s">
        <v>122</v>
      </c>
      <c r="BM191" s="244" t="s">
        <v>246</v>
      </c>
    </row>
    <row r="192" s="2" customFormat="1" ht="16.5" customHeight="1">
      <c r="A192" s="37"/>
      <c r="B192" s="38"/>
      <c r="C192" s="232" t="s">
        <v>247</v>
      </c>
      <c r="D192" s="232" t="s">
        <v>118</v>
      </c>
      <c r="E192" s="233" t="s">
        <v>248</v>
      </c>
      <c r="F192" s="234" t="s">
        <v>249</v>
      </c>
      <c r="G192" s="235" t="s">
        <v>121</v>
      </c>
      <c r="H192" s="236">
        <v>20</v>
      </c>
      <c r="I192" s="237"/>
      <c r="J192" s="238">
        <f>ROUND(I192*H192,2)</f>
        <v>0</v>
      </c>
      <c r="K192" s="239"/>
      <c r="L192" s="43"/>
      <c r="M192" s="240" t="s">
        <v>1</v>
      </c>
      <c r="N192" s="241" t="s">
        <v>41</v>
      </c>
      <c r="O192" s="90"/>
      <c r="P192" s="242">
        <f>O192*H192</f>
        <v>0</v>
      </c>
      <c r="Q192" s="242">
        <v>0</v>
      </c>
      <c r="R192" s="242">
        <f>Q192*H192</f>
        <v>0</v>
      </c>
      <c r="S192" s="242">
        <v>0</v>
      </c>
      <c r="T192" s="24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44" t="s">
        <v>122</v>
      </c>
      <c r="AT192" s="244" t="s">
        <v>118</v>
      </c>
      <c r="AU192" s="244" t="s">
        <v>87</v>
      </c>
      <c r="AY192" s="16" t="s">
        <v>116</v>
      </c>
      <c r="BE192" s="245">
        <f>IF(N192="základní",J192,0)</f>
        <v>0</v>
      </c>
      <c r="BF192" s="245">
        <f>IF(N192="snížená",J192,0)</f>
        <v>0</v>
      </c>
      <c r="BG192" s="245">
        <f>IF(N192="zákl. přenesená",J192,0)</f>
        <v>0</v>
      </c>
      <c r="BH192" s="245">
        <f>IF(N192="sníž. přenesená",J192,0)</f>
        <v>0</v>
      </c>
      <c r="BI192" s="245">
        <f>IF(N192="nulová",J192,0)</f>
        <v>0</v>
      </c>
      <c r="BJ192" s="16" t="s">
        <v>81</v>
      </c>
      <c r="BK192" s="245">
        <f>ROUND(I192*H192,2)</f>
        <v>0</v>
      </c>
      <c r="BL192" s="16" t="s">
        <v>122</v>
      </c>
      <c r="BM192" s="244" t="s">
        <v>250</v>
      </c>
    </row>
    <row r="193" s="2" customFormat="1">
      <c r="A193" s="37"/>
      <c r="B193" s="38"/>
      <c r="C193" s="39"/>
      <c r="D193" s="246" t="s">
        <v>124</v>
      </c>
      <c r="E193" s="39"/>
      <c r="F193" s="247" t="s">
        <v>251</v>
      </c>
      <c r="G193" s="39"/>
      <c r="H193" s="39"/>
      <c r="I193" s="141"/>
      <c r="J193" s="39"/>
      <c r="K193" s="39"/>
      <c r="L193" s="43"/>
      <c r="M193" s="248"/>
      <c r="N193" s="249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124</v>
      </c>
      <c r="AU193" s="16" t="s">
        <v>87</v>
      </c>
    </row>
    <row r="194" s="13" customFormat="1">
      <c r="A194" s="13"/>
      <c r="B194" s="250"/>
      <c r="C194" s="251"/>
      <c r="D194" s="246" t="s">
        <v>126</v>
      </c>
      <c r="E194" s="252" t="s">
        <v>1</v>
      </c>
      <c r="F194" s="253" t="s">
        <v>252</v>
      </c>
      <c r="G194" s="251"/>
      <c r="H194" s="254">
        <v>20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126</v>
      </c>
      <c r="AU194" s="260" t="s">
        <v>87</v>
      </c>
      <c r="AV194" s="13" t="s">
        <v>87</v>
      </c>
      <c r="AW194" s="13" t="s">
        <v>32</v>
      </c>
      <c r="AX194" s="13" t="s">
        <v>81</v>
      </c>
      <c r="AY194" s="260" t="s">
        <v>116</v>
      </c>
    </row>
    <row r="195" s="12" customFormat="1" ht="25.92" customHeight="1">
      <c r="A195" s="12"/>
      <c r="B195" s="216"/>
      <c r="C195" s="217"/>
      <c r="D195" s="218" t="s">
        <v>75</v>
      </c>
      <c r="E195" s="219" t="s">
        <v>253</v>
      </c>
      <c r="F195" s="219" t="s">
        <v>254</v>
      </c>
      <c r="G195" s="217"/>
      <c r="H195" s="217"/>
      <c r="I195" s="220"/>
      <c r="J195" s="221">
        <f>BK195</f>
        <v>0</v>
      </c>
      <c r="K195" s="217"/>
      <c r="L195" s="222"/>
      <c r="M195" s="223"/>
      <c r="N195" s="224"/>
      <c r="O195" s="224"/>
      <c r="P195" s="225">
        <f>SUM(P196:P205)</f>
        <v>0</v>
      </c>
      <c r="Q195" s="224"/>
      <c r="R195" s="225">
        <f>SUM(R196:R205)</f>
        <v>0</v>
      </c>
      <c r="S195" s="224"/>
      <c r="T195" s="226">
        <f>SUM(T196:T205)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7" t="s">
        <v>122</v>
      </c>
      <c r="AT195" s="228" t="s">
        <v>75</v>
      </c>
      <c r="AU195" s="228" t="s">
        <v>76</v>
      </c>
      <c r="AY195" s="227" t="s">
        <v>116</v>
      </c>
      <c r="BK195" s="229">
        <f>SUM(BK196:BK205)</f>
        <v>0</v>
      </c>
    </row>
    <row r="196" s="2" customFormat="1" ht="16.5" customHeight="1">
      <c r="A196" s="37"/>
      <c r="B196" s="38"/>
      <c r="C196" s="232" t="s">
        <v>255</v>
      </c>
      <c r="D196" s="232" t="s">
        <v>118</v>
      </c>
      <c r="E196" s="233" t="s">
        <v>256</v>
      </c>
      <c r="F196" s="234" t="s">
        <v>257</v>
      </c>
      <c r="G196" s="235" t="s">
        <v>258</v>
      </c>
      <c r="H196" s="236">
        <v>166.649</v>
      </c>
      <c r="I196" s="237"/>
      <c r="J196" s="238">
        <f>ROUND(I196*H196,2)</f>
        <v>0</v>
      </c>
      <c r="K196" s="239"/>
      <c r="L196" s="43"/>
      <c r="M196" s="240" t="s">
        <v>1</v>
      </c>
      <c r="N196" s="241" t="s">
        <v>41</v>
      </c>
      <c r="O196" s="90"/>
      <c r="P196" s="242">
        <f>O196*H196</f>
        <v>0</v>
      </c>
      <c r="Q196" s="242">
        <v>0</v>
      </c>
      <c r="R196" s="242">
        <f>Q196*H196</f>
        <v>0</v>
      </c>
      <c r="S196" s="242">
        <v>0</v>
      </c>
      <c r="T196" s="24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4" t="s">
        <v>122</v>
      </c>
      <c r="AT196" s="244" t="s">
        <v>118</v>
      </c>
      <c r="AU196" s="244" t="s">
        <v>81</v>
      </c>
      <c r="AY196" s="16" t="s">
        <v>116</v>
      </c>
      <c r="BE196" s="245">
        <f>IF(N196="základní",J196,0)</f>
        <v>0</v>
      </c>
      <c r="BF196" s="245">
        <f>IF(N196="snížená",J196,0)</f>
        <v>0</v>
      </c>
      <c r="BG196" s="245">
        <f>IF(N196="zákl. přenesená",J196,0)</f>
        <v>0</v>
      </c>
      <c r="BH196" s="245">
        <f>IF(N196="sníž. přenesená",J196,0)</f>
        <v>0</v>
      </c>
      <c r="BI196" s="245">
        <f>IF(N196="nulová",J196,0)</f>
        <v>0</v>
      </c>
      <c r="BJ196" s="16" t="s">
        <v>81</v>
      </c>
      <c r="BK196" s="245">
        <f>ROUND(I196*H196,2)</f>
        <v>0</v>
      </c>
      <c r="BL196" s="16" t="s">
        <v>122</v>
      </c>
      <c r="BM196" s="244" t="s">
        <v>259</v>
      </c>
    </row>
    <row r="197" s="2" customFormat="1">
      <c r="A197" s="37"/>
      <c r="B197" s="38"/>
      <c r="C197" s="39"/>
      <c r="D197" s="246" t="s">
        <v>124</v>
      </c>
      <c r="E197" s="39"/>
      <c r="F197" s="247" t="s">
        <v>260</v>
      </c>
      <c r="G197" s="39"/>
      <c r="H197" s="39"/>
      <c r="I197" s="141"/>
      <c r="J197" s="39"/>
      <c r="K197" s="39"/>
      <c r="L197" s="43"/>
      <c r="M197" s="248"/>
      <c r="N197" s="249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124</v>
      </c>
      <c r="AU197" s="16" t="s">
        <v>81</v>
      </c>
    </row>
    <row r="198" s="13" customFormat="1">
      <c r="A198" s="13"/>
      <c r="B198" s="250"/>
      <c r="C198" s="251"/>
      <c r="D198" s="246" t="s">
        <v>126</v>
      </c>
      <c r="E198" s="252" t="s">
        <v>1</v>
      </c>
      <c r="F198" s="253" t="s">
        <v>261</v>
      </c>
      <c r="G198" s="251"/>
      <c r="H198" s="254">
        <v>166.649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0" t="s">
        <v>126</v>
      </c>
      <c r="AU198" s="260" t="s">
        <v>81</v>
      </c>
      <c r="AV198" s="13" t="s">
        <v>87</v>
      </c>
      <c r="AW198" s="13" t="s">
        <v>32</v>
      </c>
      <c r="AX198" s="13" t="s">
        <v>81</v>
      </c>
      <c r="AY198" s="260" t="s">
        <v>116</v>
      </c>
    </row>
    <row r="199" s="2" customFormat="1" ht="16.5" customHeight="1">
      <c r="A199" s="37"/>
      <c r="B199" s="38"/>
      <c r="C199" s="232" t="s">
        <v>262</v>
      </c>
      <c r="D199" s="232" t="s">
        <v>118</v>
      </c>
      <c r="E199" s="233" t="s">
        <v>263</v>
      </c>
      <c r="F199" s="234" t="s">
        <v>257</v>
      </c>
      <c r="G199" s="235" t="s">
        <v>258</v>
      </c>
      <c r="H199" s="236">
        <v>13.725</v>
      </c>
      <c r="I199" s="237"/>
      <c r="J199" s="238">
        <f>ROUND(I199*H199,2)</f>
        <v>0</v>
      </c>
      <c r="K199" s="239"/>
      <c r="L199" s="43"/>
      <c r="M199" s="240" t="s">
        <v>1</v>
      </c>
      <c r="N199" s="241" t="s">
        <v>41</v>
      </c>
      <c r="O199" s="90"/>
      <c r="P199" s="242">
        <f>O199*H199</f>
        <v>0</v>
      </c>
      <c r="Q199" s="242">
        <v>0</v>
      </c>
      <c r="R199" s="242">
        <f>Q199*H199</f>
        <v>0</v>
      </c>
      <c r="S199" s="242">
        <v>0</v>
      </c>
      <c r="T199" s="24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4" t="s">
        <v>122</v>
      </c>
      <c r="AT199" s="244" t="s">
        <v>118</v>
      </c>
      <c r="AU199" s="244" t="s">
        <v>81</v>
      </c>
      <c r="AY199" s="16" t="s">
        <v>116</v>
      </c>
      <c r="BE199" s="245">
        <f>IF(N199="základní",J199,0)</f>
        <v>0</v>
      </c>
      <c r="BF199" s="245">
        <f>IF(N199="snížená",J199,0)</f>
        <v>0</v>
      </c>
      <c r="BG199" s="245">
        <f>IF(N199="zákl. přenesená",J199,0)</f>
        <v>0</v>
      </c>
      <c r="BH199" s="245">
        <f>IF(N199="sníž. přenesená",J199,0)</f>
        <v>0</v>
      </c>
      <c r="BI199" s="245">
        <f>IF(N199="nulová",J199,0)</f>
        <v>0</v>
      </c>
      <c r="BJ199" s="16" t="s">
        <v>81</v>
      </c>
      <c r="BK199" s="245">
        <f>ROUND(I199*H199,2)</f>
        <v>0</v>
      </c>
      <c r="BL199" s="16" t="s">
        <v>122</v>
      </c>
      <c r="BM199" s="244" t="s">
        <v>264</v>
      </c>
    </row>
    <row r="200" s="2" customFormat="1">
      <c r="A200" s="37"/>
      <c r="B200" s="38"/>
      <c r="C200" s="39"/>
      <c r="D200" s="246" t="s">
        <v>124</v>
      </c>
      <c r="E200" s="39"/>
      <c r="F200" s="247" t="s">
        <v>265</v>
      </c>
      <c r="G200" s="39"/>
      <c r="H200" s="39"/>
      <c r="I200" s="141"/>
      <c r="J200" s="39"/>
      <c r="K200" s="39"/>
      <c r="L200" s="43"/>
      <c r="M200" s="248"/>
      <c r="N200" s="249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124</v>
      </c>
      <c r="AU200" s="16" t="s">
        <v>81</v>
      </c>
    </row>
    <row r="201" s="13" customFormat="1">
      <c r="A201" s="13"/>
      <c r="B201" s="250"/>
      <c r="C201" s="251"/>
      <c r="D201" s="246" t="s">
        <v>126</v>
      </c>
      <c r="E201" s="252" t="s">
        <v>1</v>
      </c>
      <c r="F201" s="253" t="s">
        <v>266</v>
      </c>
      <c r="G201" s="251"/>
      <c r="H201" s="254">
        <v>13.725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126</v>
      </c>
      <c r="AU201" s="260" t="s">
        <v>81</v>
      </c>
      <c r="AV201" s="13" t="s">
        <v>87</v>
      </c>
      <c r="AW201" s="13" t="s">
        <v>32</v>
      </c>
      <c r="AX201" s="13" t="s">
        <v>81</v>
      </c>
      <c r="AY201" s="260" t="s">
        <v>116</v>
      </c>
    </row>
    <row r="202" s="2" customFormat="1" ht="16.5" customHeight="1">
      <c r="A202" s="37"/>
      <c r="B202" s="38"/>
      <c r="C202" s="232" t="s">
        <v>267</v>
      </c>
      <c r="D202" s="232" t="s">
        <v>118</v>
      </c>
      <c r="E202" s="233" t="s">
        <v>268</v>
      </c>
      <c r="F202" s="234" t="s">
        <v>269</v>
      </c>
      <c r="G202" s="235" t="s">
        <v>258</v>
      </c>
      <c r="H202" s="236">
        <v>7.2000000000000002</v>
      </c>
      <c r="I202" s="237"/>
      <c r="J202" s="238">
        <f>ROUND(I202*H202,2)</f>
        <v>0</v>
      </c>
      <c r="K202" s="239"/>
      <c r="L202" s="43"/>
      <c r="M202" s="240" t="s">
        <v>1</v>
      </c>
      <c r="N202" s="241" t="s">
        <v>41</v>
      </c>
      <c r="O202" s="90"/>
      <c r="P202" s="242">
        <f>O202*H202</f>
        <v>0</v>
      </c>
      <c r="Q202" s="242">
        <v>0</v>
      </c>
      <c r="R202" s="242">
        <f>Q202*H202</f>
        <v>0</v>
      </c>
      <c r="S202" s="242">
        <v>0</v>
      </c>
      <c r="T202" s="243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44" t="s">
        <v>270</v>
      </c>
      <c r="AT202" s="244" t="s">
        <v>118</v>
      </c>
      <c r="AU202" s="244" t="s">
        <v>81</v>
      </c>
      <c r="AY202" s="16" t="s">
        <v>116</v>
      </c>
      <c r="BE202" s="245">
        <f>IF(N202="základní",J202,0)</f>
        <v>0</v>
      </c>
      <c r="BF202" s="245">
        <f>IF(N202="snížená",J202,0)</f>
        <v>0</v>
      </c>
      <c r="BG202" s="245">
        <f>IF(N202="zákl. přenesená",J202,0)</f>
        <v>0</v>
      </c>
      <c r="BH202" s="245">
        <f>IF(N202="sníž. přenesená",J202,0)</f>
        <v>0</v>
      </c>
      <c r="BI202" s="245">
        <f>IF(N202="nulová",J202,0)</f>
        <v>0</v>
      </c>
      <c r="BJ202" s="16" t="s">
        <v>81</v>
      </c>
      <c r="BK202" s="245">
        <f>ROUND(I202*H202,2)</f>
        <v>0</v>
      </c>
      <c r="BL202" s="16" t="s">
        <v>270</v>
      </c>
      <c r="BM202" s="244" t="s">
        <v>271</v>
      </c>
    </row>
    <row r="203" s="2" customFormat="1">
      <c r="A203" s="37"/>
      <c r="B203" s="38"/>
      <c r="C203" s="39"/>
      <c r="D203" s="246" t="s">
        <v>124</v>
      </c>
      <c r="E203" s="39"/>
      <c r="F203" s="247" t="s">
        <v>272</v>
      </c>
      <c r="G203" s="39"/>
      <c r="H203" s="39"/>
      <c r="I203" s="141"/>
      <c r="J203" s="39"/>
      <c r="K203" s="39"/>
      <c r="L203" s="43"/>
      <c r="M203" s="248"/>
      <c r="N203" s="249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124</v>
      </c>
      <c r="AU203" s="16" t="s">
        <v>81</v>
      </c>
    </row>
    <row r="204" s="13" customFormat="1">
      <c r="A204" s="13"/>
      <c r="B204" s="250"/>
      <c r="C204" s="251"/>
      <c r="D204" s="246" t="s">
        <v>126</v>
      </c>
      <c r="E204" s="252" t="s">
        <v>1</v>
      </c>
      <c r="F204" s="253" t="s">
        <v>273</v>
      </c>
      <c r="G204" s="251"/>
      <c r="H204" s="254">
        <v>7.2000000000000002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0" t="s">
        <v>126</v>
      </c>
      <c r="AU204" s="260" t="s">
        <v>81</v>
      </c>
      <c r="AV204" s="13" t="s">
        <v>87</v>
      </c>
      <c r="AW204" s="13" t="s">
        <v>32</v>
      </c>
      <c r="AX204" s="13" t="s">
        <v>76</v>
      </c>
      <c r="AY204" s="260" t="s">
        <v>116</v>
      </c>
    </row>
    <row r="205" s="14" customFormat="1">
      <c r="A205" s="14"/>
      <c r="B205" s="261"/>
      <c r="C205" s="262"/>
      <c r="D205" s="246" t="s">
        <v>126</v>
      </c>
      <c r="E205" s="263" t="s">
        <v>1</v>
      </c>
      <c r="F205" s="264" t="s">
        <v>129</v>
      </c>
      <c r="G205" s="262"/>
      <c r="H205" s="265">
        <v>7.2000000000000002</v>
      </c>
      <c r="I205" s="266"/>
      <c r="J205" s="262"/>
      <c r="K205" s="262"/>
      <c r="L205" s="267"/>
      <c r="M205" s="272"/>
      <c r="N205" s="273"/>
      <c r="O205" s="273"/>
      <c r="P205" s="273"/>
      <c r="Q205" s="273"/>
      <c r="R205" s="273"/>
      <c r="S205" s="273"/>
      <c r="T205" s="27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1" t="s">
        <v>126</v>
      </c>
      <c r="AU205" s="271" t="s">
        <v>81</v>
      </c>
      <c r="AV205" s="14" t="s">
        <v>122</v>
      </c>
      <c r="AW205" s="14" t="s">
        <v>32</v>
      </c>
      <c r="AX205" s="14" t="s">
        <v>81</v>
      </c>
      <c r="AY205" s="271" t="s">
        <v>116</v>
      </c>
    </row>
    <row r="206" s="2" customFormat="1" ht="6.96" customHeight="1">
      <c r="A206" s="37"/>
      <c r="B206" s="65"/>
      <c r="C206" s="66"/>
      <c r="D206" s="66"/>
      <c r="E206" s="66"/>
      <c r="F206" s="66"/>
      <c r="G206" s="66"/>
      <c r="H206" s="66"/>
      <c r="I206" s="180"/>
      <c r="J206" s="66"/>
      <c r="K206" s="66"/>
      <c r="L206" s="43"/>
      <c r="M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</row>
  </sheetData>
  <sheetProtection sheet="1" autoFilter="0" formatColumns="0" formatRows="0" objects="1" scenarios="1" spinCount="100000" saltValue="F0AGIUl7LZTeJTd9fnzxRDE73rFdZk0lTdYEsQ9ko0olD31QcsFpqyNcPRBiQO+Wzt1TKH6SE+ikUd1ApjOXLA==" hashValue="22xkAnMXlZtDaMaMKnf6CtfD8IRp08WTk+9JAp3WYXjanWV2Tt1XNdE5AgTeYtlOeVQaYWsjzYQWe9eHGDKOxg==" algorithmName="SHA-512" password="CC35"/>
  <autoFilter ref="C118:K205"/>
  <mergeCells count="6">
    <mergeCell ref="E7:H7"/>
    <mergeCell ref="E16:H16"/>
    <mergeCell ref="E25:H25"/>
    <mergeCell ref="E85:H85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9"/>
      <c r="AT3" s="16" t="s">
        <v>87</v>
      </c>
    </row>
    <row r="4" s="1" customFormat="1" ht="24.96" customHeight="1">
      <c r="B4" s="19"/>
      <c r="D4" s="138" t="s">
        <v>88</v>
      </c>
      <c r="I4" s="134"/>
      <c r="L4" s="19"/>
      <c r="M4" s="139" t="s">
        <v>10</v>
      </c>
      <c r="AT4" s="16" t="s">
        <v>4</v>
      </c>
    </row>
    <row r="5" s="1" customFormat="1" ht="6.96" customHeight="1">
      <c r="B5" s="19"/>
      <c r="I5" s="134"/>
      <c r="L5" s="19"/>
    </row>
    <row r="6" s="1" customFormat="1" ht="12" customHeight="1">
      <c r="B6" s="19"/>
      <c r="D6" s="140" t="s">
        <v>16</v>
      </c>
      <c r="I6" s="134"/>
      <c r="L6" s="19"/>
    </row>
    <row r="7" s="1" customFormat="1" ht="16.5" customHeight="1">
      <c r="B7" s="19"/>
      <c r="E7" s="275" t="str">
        <f>'Rekapitulace stavby'!K6</f>
        <v>Františkovy Lázně, Modernizace silnice III21330, III. etapa</v>
      </c>
      <c r="F7" s="140"/>
      <c r="G7" s="140"/>
      <c r="H7" s="140"/>
      <c r="I7" s="134"/>
      <c r="L7" s="19"/>
    </row>
    <row r="8" s="2" customFormat="1" ht="12" customHeight="1">
      <c r="A8" s="37"/>
      <c r="B8" s="43"/>
      <c r="C8" s="37"/>
      <c r="D8" s="140" t="s">
        <v>274</v>
      </c>
      <c r="E8" s="37"/>
      <c r="F8" s="37"/>
      <c r="G8" s="37"/>
      <c r="H8" s="37"/>
      <c r="I8" s="141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275</v>
      </c>
      <c r="F9" s="37"/>
      <c r="G9" s="37"/>
      <c r="H9" s="37"/>
      <c r="I9" s="141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1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4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276</v>
      </c>
      <c r="G12" s="37"/>
      <c r="H12" s="37"/>
      <c r="I12" s="144" t="s">
        <v>22</v>
      </c>
      <c r="J12" s="145" t="str">
        <f>'Rekapitulace stavby'!AN8</f>
        <v>21. 12. 2018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1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4" t="s">
        <v>25</v>
      </c>
      <c r="J14" s="143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277</v>
      </c>
      <c r="F15" s="37"/>
      <c r="G15" s="37"/>
      <c r="H15" s="37"/>
      <c r="I15" s="144" t="s">
        <v>27</v>
      </c>
      <c r="J15" s="143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1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28</v>
      </c>
      <c r="E17" s="37"/>
      <c r="F17" s="37"/>
      <c r="G17" s="37"/>
      <c r="H17" s="37"/>
      <c r="I17" s="144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4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1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30</v>
      </c>
      <c r="E20" s="37"/>
      <c r="F20" s="37"/>
      <c r="G20" s="37"/>
      <c r="H20" s="37"/>
      <c r="I20" s="144" t="s">
        <v>25</v>
      </c>
      <c r="J20" s="143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31</v>
      </c>
      <c r="F21" s="37"/>
      <c r="G21" s="37"/>
      <c r="H21" s="37"/>
      <c r="I21" s="144" t="s">
        <v>27</v>
      </c>
      <c r="J21" s="14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1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33</v>
      </c>
      <c r="E23" s="37"/>
      <c r="F23" s="37"/>
      <c r="G23" s="37"/>
      <c r="H23" s="37"/>
      <c r="I23" s="144" t="s">
        <v>25</v>
      </c>
      <c r="J23" s="143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34</v>
      </c>
      <c r="F24" s="37"/>
      <c r="G24" s="37"/>
      <c r="H24" s="37"/>
      <c r="I24" s="144" t="s">
        <v>27</v>
      </c>
      <c r="J24" s="143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1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35</v>
      </c>
      <c r="E26" s="37"/>
      <c r="F26" s="37"/>
      <c r="G26" s="37"/>
      <c r="H26" s="37"/>
      <c r="I26" s="141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1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1"/>
      <c r="E29" s="151"/>
      <c r="F29" s="151"/>
      <c r="G29" s="151"/>
      <c r="H29" s="151"/>
      <c r="I29" s="152"/>
      <c r="J29" s="151"/>
      <c r="K29" s="151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3" t="s">
        <v>36</v>
      </c>
      <c r="E30" s="37"/>
      <c r="F30" s="37"/>
      <c r="G30" s="37"/>
      <c r="H30" s="37"/>
      <c r="I30" s="141"/>
      <c r="J30" s="154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2"/>
      <c r="J31" s="151"/>
      <c r="K31" s="151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5" t="s">
        <v>38</v>
      </c>
      <c r="G32" s="37"/>
      <c r="H32" s="37"/>
      <c r="I32" s="156" t="s">
        <v>37</v>
      </c>
      <c r="J32" s="155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7" t="s">
        <v>40</v>
      </c>
      <c r="E33" s="140" t="s">
        <v>41</v>
      </c>
      <c r="F33" s="158">
        <f>ROUND((SUM(BE117:BE123)),  2)</f>
        <v>0</v>
      </c>
      <c r="G33" s="37"/>
      <c r="H33" s="37"/>
      <c r="I33" s="159">
        <v>0.20999999999999999</v>
      </c>
      <c r="J33" s="158">
        <f>ROUND(((SUM(BE117:BE123))*I33),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42</v>
      </c>
      <c r="F34" s="158">
        <f>ROUND((SUM(BF117:BF123)),  2)</f>
        <v>0</v>
      </c>
      <c r="G34" s="37"/>
      <c r="H34" s="37"/>
      <c r="I34" s="159">
        <v>0.14999999999999999</v>
      </c>
      <c r="J34" s="158">
        <f>ROUND(((SUM(BF117:BF123))*I34),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43</v>
      </c>
      <c r="F35" s="158">
        <f>ROUND((SUM(BG117:BG123)),  2)</f>
        <v>0</v>
      </c>
      <c r="G35" s="37"/>
      <c r="H35" s="37"/>
      <c r="I35" s="159">
        <v>0.20999999999999999</v>
      </c>
      <c r="J35" s="158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44</v>
      </c>
      <c r="F36" s="158">
        <f>ROUND((SUM(BH117:BH123)),  2)</f>
        <v>0</v>
      </c>
      <c r="G36" s="37"/>
      <c r="H36" s="37"/>
      <c r="I36" s="159">
        <v>0.14999999999999999</v>
      </c>
      <c r="J36" s="158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45</v>
      </c>
      <c r="F37" s="158">
        <f>ROUND((SUM(BI117:BI123)),  2)</f>
        <v>0</v>
      </c>
      <c r="G37" s="37"/>
      <c r="H37" s="37"/>
      <c r="I37" s="159">
        <v>0</v>
      </c>
      <c r="J37" s="158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1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0"/>
      <c r="D39" s="161" t="s">
        <v>46</v>
      </c>
      <c r="E39" s="162"/>
      <c r="F39" s="162"/>
      <c r="G39" s="163" t="s">
        <v>47</v>
      </c>
      <c r="H39" s="164" t="s">
        <v>48</v>
      </c>
      <c r="I39" s="165"/>
      <c r="J39" s="166">
        <f>SUM(J30:J37)</f>
        <v>0</v>
      </c>
      <c r="K39" s="16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1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4"/>
      <c r="L41" s="19"/>
    </row>
    <row r="42" s="1" customFormat="1" ht="14.4" customHeight="1">
      <c r="B42" s="19"/>
      <c r="I42" s="134"/>
      <c r="L42" s="19"/>
    </row>
    <row r="43" s="1" customFormat="1" ht="14.4" customHeight="1">
      <c r="B43" s="19"/>
      <c r="I43" s="134"/>
      <c r="L43" s="19"/>
    </row>
    <row r="44" s="1" customFormat="1" ht="14.4" customHeight="1">
      <c r="B44" s="19"/>
      <c r="I44" s="134"/>
      <c r="L44" s="19"/>
    </row>
    <row r="45" s="1" customFormat="1" ht="14.4" customHeight="1">
      <c r="B45" s="19"/>
      <c r="I45" s="134"/>
      <c r="L45" s="19"/>
    </row>
    <row r="46" s="1" customFormat="1" ht="14.4" customHeight="1">
      <c r="B46" s="19"/>
      <c r="I46" s="134"/>
      <c r="L46" s="19"/>
    </row>
    <row r="47" s="1" customFormat="1" ht="14.4" customHeight="1">
      <c r="B47" s="19"/>
      <c r="I47" s="134"/>
      <c r="L47" s="19"/>
    </row>
    <row r="48" s="1" customFormat="1" ht="14.4" customHeight="1">
      <c r="B48" s="19"/>
      <c r="I48" s="134"/>
      <c r="L48" s="19"/>
    </row>
    <row r="49" s="1" customFormat="1" ht="14.4" customHeight="1">
      <c r="B49" s="19"/>
      <c r="I49" s="134"/>
      <c r="L49" s="19"/>
    </row>
    <row r="50" s="2" customFormat="1" ht="14.4" customHeight="1">
      <c r="B50" s="62"/>
      <c r="D50" s="168" t="s">
        <v>49</v>
      </c>
      <c r="E50" s="169"/>
      <c r="F50" s="169"/>
      <c r="G50" s="168" t="s">
        <v>50</v>
      </c>
      <c r="H50" s="169"/>
      <c r="I50" s="170"/>
      <c r="J50" s="169"/>
      <c r="K50" s="16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1" t="s">
        <v>51</v>
      </c>
      <c r="E61" s="172"/>
      <c r="F61" s="173" t="s">
        <v>52</v>
      </c>
      <c r="G61" s="171" t="s">
        <v>51</v>
      </c>
      <c r="H61" s="172"/>
      <c r="I61" s="174"/>
      <c r="J61" s="175" t="s">
        <v>52</v>
      </c>
      <c r="K61" s="172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8" t="s">
        <v>53</v>
      </c>
      <c r="E65" s="176"/>
      <c r="F65" s="176"/>
      <c r="G65" s="168" t="s">
        <v>54</v>
      </c>
      <c r="H65" s="176"/>
      <c r="I65" s="177"/>
      <c r="J65" s="176"/>
      <c r="K65" s="176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1" t="s">
        <v>51</v>
      </c>
      <c r="E76" s="172"/>
      <c r="F76" s="173" t="s">
        <v>52</v>
      </c>
      <c r="G76" s="171" t="s">
        <v>51</v>
      </c>
      <c r="H76" s="172"/>
      <c r="I76" s="174"/>
      <c r="J76" s="175" t="s">
        <v>52</v>
      </c>
      <c r="K76" s="172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89</v>
      </c>
      <c r="D82" s="39"/>
      <c r="E82" s="39"/>
      <c r="F82" s="39"/>
      <c r="G82" s="39"/>
      <c r="H82" s="39"/>
      <c r="I82" s="141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1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1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276" t="str">
        <f>E7</f>
        <v>Františkovy Lázně, Modernizace silnice III21330, III. etapa</v>
      </c>
      <c r="F85" s="31"/>
      <c r="G85" s="31"/>
      <c r="H85" s="31"/>
      <c r="I85" s="141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274</v>
      </c>
      <c r="D86" s="39"/>
      <c r="E86" s="39"/>
      <c r="F86" s="39"/>
      <c r="G86" s="39"/>
      <c r="H86" s="39"/>
      <c r="I86" s="141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VRN - Vedlejší rozpočtové náklady</v>
      </c>
      <c r="F87" s="39"/>
      <c r="G87" s="39"/>
      <c r="H87" s="39"/>
      <c r="I87" s="141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1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4" t="s">
        <v>22</v>
      </c>
      <c r="J89" s="78" t="str">
        <f>IF(J12="","",J12)</f>
        <v>21. 12. 2018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1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KSÚS KK</v>
      </c>
      <c r="G91" s="39"/>
      <c r="H91" s="39"/>
      <c r="I91" s="144" t="s">
        <v>30</v>
      </c>
      <c r="J91" s="35" t="str">
        <f>E21</f>
        <v>Ing. Petr Král, Ing. Veronika Šulková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4" t="s">
        <v>33</v>
      </c>
      <c r="J92" s="35" t="str">
        <f>E24</f>
        <v>DSVA, s.r.o.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1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84" t="s">
        <v>90</v>
      </c>
      <c r="D94" s="185"/>
      <c r="E94" s="185"/>
      <c r="F94" s="185"/>
      <c r="G94" s="185"/>
      <c r="H94" s="185"/>
      <c r="I94" s="186"/>
      <c r="J94" s="187" t="s">
        <v>91</v>
      </c>
      <c r="K94" s="18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1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88" t="s">
        <v>92</v>
      </c>
      <c r="D96" s="39"/>
      <c r="E96" s="39"/>
      <c r="F96" s="39"/>
      <c r="G96" s="39"/>
      <c r="H96" s="39"/>
      <c r="I96" s="141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93</v>
      </c>
    </row>
    <row r="97" hidden="1" s="9" customFormat="1" ht="24.96" customHeight="1">
      <c r="A97" s="9"/>
      <c r="B97" s="189"/>
      <c r="C97" s="190"/>
      <c r="D97" s="191" t="s">
        <v>100</v>
      </c>
      <c r="E97" s="192"/>
      <c r="F97" s="192"/>
      <c r="G97" s="192"/>
      <c r="H97" s="192"/>
      <c r="I97" s="193"/>
      <c r="J97" s="194">
        <f>J118</f>
        <v>0</v>
      </c>
      <c r="K97" s="190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141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hidden="1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180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hidden="1"/>
    <row r="101" hidden="1"/>
    <row r="102" hidden="1"/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183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101</v>
      </c>
      <c r="D104" s="39"/>
      <c r="E104" s="39"/>
      <c r="F104" s="39"/>
      <c r="G104" s="39"/>
      <c r="H104" s="39"/>
      <c r="I104" s="141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141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141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276" t="str">
        <f>E7</f>
        <v>Františkovy Lázně, Modernizace silnice III21330, III. etapa</v>
      </c>
      <c r="F107" s="31"/>
      <c r="G107" s="31"/>
      <c r="H107" s="31"/>
      <c r="I107" s="141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274</v>
      </c>
      <c r="D108" s="39"/>
      <c r="E108" s="39"/>
      <c r="F108" s="39"/>
      <c r="G108" s="39"/>
      <c r="H108" s="39"/>
      <c r="I108" s="141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VRN - Vedlejší rozpočtové náklady</v>
      </c>
      <c r="F109" s="39"/>
      <c r="G109" s="39"/>
      <c r="H109" s="39"/>
      <c r="I109" s="141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141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 xml:space="preserve"> </v>
      </c>
      <c r="G111" s="39"/>
      <c r="H111" s="39"/>
      <c r="I111" s="144" t="s">
        <v>22</v>
      </c>
      <c r="J111" s="78" t="str">
        <f>IF(J12="","",J12)</f>
        <v>21. 12. 2018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1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5.65" customHeight="1">
      <c r="A113" s="37"/>
      <c r="B113" s="38"/>
      <c r="C113" s="31" t="s">
        <v>24</v>
      </c>
      <c r="D113" s="39"/>
      <c r="E113" s="39"/>
      <c r="F113" s="26" t="str">
        <f>E15</f>
        <v>KSÚS KK</v>
      </c>
      <c r="G113" s="39"/>
      <c r="H113" s="39"/>
      <c r="I113" s="144" t="s">
        <v>30</v>
      </c>
      <c r="J113" s="35" t="str">
        <f>E21</f>
        <v>Ing. Petr Král, Ing. Veronika Šulková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144" t="s">
        <v>33</v>
      </c>
      <c r="J114" s="35" t="str">
        <f>E24</f>
        <v>DSVA, s.r.o.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141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203"/>
      <c r="B116" s="204"/>
      <c r="C116" s="205" t="s">
        <v>102</v>
      </c>
      <c r="D116" s="206" t="s">
        <v>61</v>
      </c>
      <c r="E116" s="206" t="s">
        <v>57</v>
      </c>
      <c r="F116" s="206" t="s">
        <v>58</v>
      </c>
      <c r="G116" s="206" t="s">
        <v>103</v>
      </c>
      <c r="H116" s="206" t="s">
        <v>104</v>
      </c>
      <c r="I116" s="207" t="s">
        <v>105</v>
      </c>
      <c r="J116" s="208" t="s">
        <v>91</v>
      </c>
      <c r="K116" s="209" t="s">
        <v>106</v>
      </c>
      <c r="L116" s="210"/>
      <c r="M116" s="99" t="s">
        <v>1</v>
      </c>
      <c r="N116" s="100" t="s">
        <v>40</v>
      </c>
      <c r="O116" s="100" t="s">
        <v>107</v>
      </c>
      <c r="P116" s="100" t="s">
        <v>108</v>
      </c>
      <c r="Q116" s="100" t="s">
        <v>109</v>
      </c>
      <c r="R116" s="100" t="s">
        <v>110</v>
      </c>
      <c r="S116" s="100" t="s">
        <v>111</v>
      </c>
      <c r="T116" s="101" t="s">
        <v>112</v>
      </c>
      <c r="U116" s="203"/>
      <c r="V116" s="203"/>
      <c r="W116" s="203"/>
      <c r="X116" s="203"/>
      <c r="Y116" s="203"/>
      <c r="Z116" s="203"/>
      <c r="AA116" s="203"/>
      <c r="AB116" s="203"/>
      <c r="AC116" s="203"/>
      <c r="AD116" s="203"/>
      <c r="AE116" s="203"/>
    </row>
    <row r="117" s="2" customFormat="1" ht="22.8" customHeight="1">
      <c r="A117" s="37"/>
      <c r="B117" s="38"/>
      <c r="C117" s="106" t="s">
        <v>113</v>
      </c>
      <c r="D117" s="39"/>
      <c r="E117" s="39"/>
      <c r="F117" s="39"/>
      <c r="G117" s="39"/>
      <c r="H117" s="39"/>
      <c r="I117" s="141"/>
      <c r="J117" s="211">
        <f>BK117</f>
        <v>0</v>
      </c>
      <c r="K117" s="39"/>
      <c r="L117" s="43"/>
      <c r="M117" s="102"/>
      <c r="N117" s="212"/>
      <c r="O117" s="103"/>
      <c r="P117" s="213">
        <f>P118</f>
        <v>0</v>
      </c>
      <c r="Q117" s="103"/>
      <c r="R117" s="213">
        <f>R118</f>
        <v>0</v>
      </c>
      <c r="S117" s="103"/>
      <c r="T117" s="214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75</v>
      </c>
      <c r="AU117" s="16" t="s">
        <v>93</v>
      </c>
      <c r="BK117" s="215">
        <f>BK118</f>
        <v>0</v>
      </c>
    </row>
    <row r="118" s="12" customFormat="1" ht="25.92" customHeight="1">
      <c r="A118" s="12"/>
      <c r="B118" s="216"/>
      <c r="C118" s="217"/>
      <c r="D118" s="218" t="s">
        <v>75</v>
      </c>
      <c r="E118" s="219" t="s">
        <v>253</v>
      </c>
      <c r="F118" s="219" t="s">
        <v>254</v>
      </c>
      <c r="G118" s="217"/>
      <c r="H118" s="217"/>
      <c r="I118" s="220"/>
      <c r="J118" s="221">
        <f>BK118</f>
        <v>0</v>
      </c>
      <c r="K118" s="217"/>
      <c r="L118" s="222"/>
      <c r="M118" s="223"/>
      <c r="N118" s="224"/>
      <c r="O118" s="224"/>
      <c r="P118" s="225">
        <f>SUM(P119:P123)</f>
        <v>0</v>
      </c>
      <c r="Q118" s="224"/>
      <c r="R118" s="225">
        <f>SUM(R119:R123)</f>
        <v>0</v>
      </c>
      <c r="S118" s="224"/>
      <c r="T118" s="226">
        <f>SUM(T119:T123)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7" t="s">
        <v>122</v>
      </c>
      <c r="AT118" s="228" t="s">
        <v>75</v>
      </c>
      <c r="AU118" s="228" t="s">
        <v>76</v>
      </c>
      <c r="AY118" s="227" t="s">
        <v>116</v>
      </c>
      <c r="BK118" s="229">
        <f>SUM(BK119:BK123)</f>
        <v>0</v>
      </c>
    </row>
    <row r="119" s="2" customFormat="1" ht="21.75" customHeight="1">
      <c r="A119" s="37"/>
      <c r="B119" s="38"/>
      <c r="C119" s="232" t="s">
        <v>81</v>
      </c>
      <c r="D119" s="232" t="s">
        <v>118</v>
      </c>
      <c r="E119" s="233" t="s">
        <v>278</v>
      </c>
      <c r="F119" s="234" t="s">
        <v>279</v>
      </c>
      <c r="G119" s="235" t="s">
        <v>212</v>
      </c>
      <c r="H119" s="236">
        <v>1</v>
      </c>
      <c r="I119" s="237"/>
      <c r="J119" s="238">
        <f>ROUND(I119*H119,2)</f>
        <v>0</v>
      </c>
      <c r="K119" s="239"/>
      <c r="L119" s="43"/>
      <c r="M119" s="240" t="s">
        <v>1</v>
      </c>
      <c r="N119" s="241" t="s">
        <v>41</v>
      </c>
      <c r="O119" s="90"/>
      <c r="P119" s="242">
        <f>O119*H119</f>
        <v>0</v>
      </c>
      <c r="Q119" s="242">
        <v>0</v>
      </c>
      <c r="R119" s="242">
        <f>Q119*H119</f>
        <v>0</v>
      </c>
      <c r="S119" s="242">
        <v>0</v>
      </c>
      <c r="T119" s="243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44" t="s">
        <v>122</v>
      </c>
      <c r="AT119" s="244" t="s">
        <v>118</v>
      </c>
      <c r="AU119" s="244" t="s">
        <v>81</v>
      </c>
      <c r="AY119" s="16" t="s">
        <v>116</v>
      </c>
      <c r="BE119" s="245">
        <f>IF(N119="základní",J119,0)</f>
        <v>0</v>
      </c>
      <c r="BF119" s="245">
        <f>IF(N119="snížená",J119,0)</f>
        <v>0</v>
      </c>
      <c r="BG119" s="245">
        <f>IF(N119="zákl. přenesená",J119,0)</f>
        <v>0</v>
      </c>
      <c r="BH119" s="245">
        <f>IF(N119="sníž. přenesená",J119,0)</f>
        <v>0</v>
      </c>
      <c r="BI119" s="245">
        <f>IF(N119="nulová",J119,0)</f>
        <v>0</v>
      </c>
      <c r="BJ119" s="16" t="s">
        <v>81</v>
      </c>
      <c r="BK119" s="245">
        <f>ROUND(I119*H119,2)</f>
        <v>0</v>
      </c>
      <c r="BL119" s="16" t="s">
        <v>122</v>
      </c>
      <c r="BM119" s="244" t="s">
        <v>280</v>
      </c>
    </row>
    <row r="120" s="2" customFormat="1" ht="21.75" customHeight="1">
      <c r="A120" s="37"/>
      <c r="B120" s="38"/>
      <c r="C120" s="232" t="s">
        <v>87</v>
      </c>
      <c r="D120" s="232" t="s">
        <v>118</v>
      </c>
      <c r="E120" s="233" t="s">
        <v>281</v>
      </c>
      <c r="F120" s="234" t="s">
        <v>282</v>
      </c>
      <c r="G120" s="235" t="s">
        <v>283</v>
      </c>
      <c r="H120" s="236">
        <v>3</v>
      </c>
      <c r="I120" s="237"/>
      <c r="J120" s="238">
        <f>ROUND(I120*H120,2)</f>
        <v>0</v>
      </c>
      <c r="K120" s="239"/>
      <c r="L120" s="43"/>
      <c r="M120" s="240" t="s">
        <v>1</v>
      </c>
      <c r="N120" s="241" t="s">
        <v>41</v>
      </c>
      <c r="O120" s="90"/>
      <c r="P120" s="242">
        <f>O120*H120</f>
        <v>0</v>
      </c>
      <c r="Q120" s="242">
        <v>0</v>
      </c>
      <c r="R120" s="242">
        <f>Q120*H120</f>
        <v>0</v>
      </c>
      <c r="S120" s="242">
        <v>0</v>
      </c>
      <c r="T120" s="243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44" t="s">
        <v>270</v>
      </c>
      <c r="AT120" s="244" t="s">
        <v>118</v>
      </c>
      <c r="AU120" s="244" t="s">
        <v>81</v>
      </c>
      <c r="AY120" s="16" t="s">
        <v>116</v>
      </c>
      <c r="BE120" s="245">
        <f>IF(N120="základní",J120,0)</f>
        <v>0</v>
      </c>
      <c r="BF120" s="245">
        <f>IF(N120="snížená",J120,0)</f>
        <v>0</v>
      </c>
      <c r="BG120" s="245">
        <f>IF(N120="zákl. přenesená",J120,0)</f>
        <v>0</v>
      </c>
      <c r="BH120" s="245">
        <f>IF(N120="sníž. přenesená",J120,0)</f>
        <v>0</v>
      </c>
      <c r="BI120" s="245">
        <f>IF(N120="nulová",J120,0)</f>
        <v>0</v>
      </c>
      <c r="BJ120" s="16" t="s">
        <v>81</v>
      </c>
      <c r="BK120" s="245">
        <f>ROUND(I120*H120,2)</f>
        <v>0</v>
      </c>
      <c r="BL120" s="16" t="s">
        <v>270</v>
      </c>
      <c r="BM120" s="244" t="s">
        <v>284</v>
      </c>
    </row>
    <row r="121" s="2" customFormat="1">
      <c r="A121" s="37"/>
      <c r="B121" s="38"/>
      <c r="C121" s="39"/>
      <c r="D121" s="246" t="s">
        <v>124</v>
      </c>
      <c r="E121" s="39"/>
      <c r="F121" s="247" t="s">
        <v>285</v>
      </c>
      <c r="G121" s="39"/>
      <c r="H121" s="39"/>
      <c r="I121" s="141"/>
      <c r="J121" s="39"/>
      <c r="K121" s="39"/>
      <c r="L121" s="43"/>
      <c r="M121" s="248"/>
      <c r="N121" s="249"/>
      <c r="O121" s="90"/>
      <c r="P121" s="90"/>
      <c r="Q121" s="90"/>
      <c r="R121" s="90"/>
      <c r="S121" s="90"/>
      <c r="T121" s="91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124</v>
      </c>
      <c r="AU121" s="16" t="s">
        <v>81</v>
      </c>
    </row>
    <row r="122" s="2" customFormat="1" ht="21.75" customHeight="1">
      <c r="A122" s="37"/>
      <c r="B122" s="38"/>
      <c r="C122" s="232" t="s">
        <v>135</v>
      </c>
      <c r="D122" s="232" t="s">
        <v>118</v>
      </c>
      <c r="E122" s="233" t="s">
        <v>286</v>
      </c>
      <c r="F122" s="234" t="s">
        <v>287</v>
      </c>
      <c r="G122" s="235" t="s">
        <v>212</v>
      </c>
      <c r="H122" s="236">
        <v>1</v>
      </c>
      <c r="I122" s="237"/>
      <c r="J122" s="238">
        <f>ROUND(I122*H122,2)</f>
        <v>0</v>
      </c>
      <c r="K122" s="239"/>
      <c r="L122" s="43"/>
      <c r="M122" s="240" t="s">
        <v>1</v>
      </c>
      <c r="N122" s="241" t="s">
        <v>41</v>
      </c>
      <c r="O122" s="90"/>
      <c r="P122" s="242">
        <f>O122*H122</f>
        <v>0</v>
      </c>
      <c r="Q122" s="242">
        <v>0</v>
      </c>
      <c r="R122" s="242">
        <f>Q122*H122</f>
        <v>0</v>
      </c>
      <c r="S122" s="242">
        <v>0</v>
      </c>
      <c r="T122" s="24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44" t="s">
        <v>122</v>
      </c>
      <c r="AT122" s="244" t="s">
        <v>118</v>
      </c>
      <c r="AU122" s="244" t="s">
        <v>81</v>
      </c>
      <c r="AY122" s="16" t="s">
        <v>116</v>
      </c>
      <c r="BE122" s="245">
        <f>IF(N122="základní",J122,0)</f>
        <v>0</v>
      </c>
      <c r="BF122" s="245">
        <f>IF(N122="snížená",J122,0)</f>
        <v>0</v>
      </c>
      <c r="BG122" s="245">
        <f>IF(N122="zákl. přenesená",J122,0)</f>
        <v>0</v>
      </c>
      <c r="BH122" s="245">
        <f>IF(N122="sníž. přenesená",J122,0)</f>
        <v>0</v>
      </c>
      <c r="BI122" s="245">
        <f>IF(N122="nulová",J122,0)</f>
        <v>0</v>
      </c>
      <c r="BJ122" s="16" t="s">
        <v>81</v>
      </c>
      <c r="BK122" s="245">
        <f>ROUND(I122*H122,2)</f>
        <v>0</v>
      </c>
      <c r="BL122" s="16" t="s">
        <v>122</v>
      </c>
      <c r="BM122" s="244" t="s">
        <v>288</v>
      </c>
    </row>
    <row r="123" s="2" customFormat="1" ht="21.75" customHeight="1">
      <c r="A123" s="37"/>
      <c r="B123" s="38"/>
      <c r="C123" s="232" t="s">
        <v>122</v>
      </c>
      <c r="D123" s="232" t="s">
        <v>118</v>
      </c>
      <c r="E123" s="233" t="s">
        <v>289</v>
      </c>
      <c r="F123" s="234" t="s">
        <v>290</v>
      </c>
      <c r="G123" s="235" t="s">
        <v>212</v>
      </c>
      <c r="H123" s="236">
        <v>1</v>
      </c>
      <c r="I123" s="237"/>
      <c r="J123" s="238">
        <f>ROUND(I123*H123,2)</f>
        <v>0</v>
      </c>
      <c r="K123" s="239"/>
      <c r="L123" s="43"/>
      <c r="M123" s="277" t="s">
        <v>1</v>
      </c>
      <c r="N123" s="278" t="s">
        <v>41</v>
      </c>
      <c r="O123" s="279"/>
      <c r="P123" s="280">
        <f>O123*H123</f>
        <v>0</v>
      </c>
      <c r="Q123" s="280">
        <v>0</v>
      </c>
      <c r="R123" s="280">
        <f>Q123*H123</f>
        <v>0</v>
      </c>
      <c r="S123" s="280">
        <v>0</v>
      </c>
      <c r="T123" s="281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44" t="s">
        <v>122</v>
      </c>
      <c r="AT123" s="244" t="s">
        <v>118</v>
      </c>
      <c r="AU123" s="244" t="s">
        <v>81</v>
      </c>
      <c r="AY123" s="16" t="s">
        <v>116</v>
      </c>
      <c r="BE123" s="245">
        <f>IF(N123="základní",J123,0)</f>
        <v>0</v>
      </c>
      <c r="BF123" s="245">
        <f>IF(N123="snížená",J123,0)</f>
        <v>0</v>
      </c>
      <c r="BG123" s="245">
        <f>IF(N123="zákl. přenesená",J123,0)</f>
        <v>0</v>
      </c>
      <c r="BH123" s="245">
        <f>IF(N123="sníž. přenesená",J123,0)</f>
        <v>0</v>
      </c>
      <c r="BI123" s="245">
        <f>IF(N123="nulová",J123,0)</f>
        <v>0</v>
      </c>
      <c r="BJ123" s="16" t="s">
        <v>81</v>
      </c>
      <c r="BK123" s="245">
        <f>ROUND(I123*H123,2)</f>
        <v>0</v>
      </c>
      <c r="BL123" s="16" t="s">
        <v>122</v>
      </c>
      <c r="BM123" s="244" t="s">
        <v>291</v>
      </c>
    </row>
    <row r="124" s="2" customFormat="1" ht="6.96" customHeight="1">
      <c r="A124" s="37"/>
      <c r="B124" s="65"/>
      <c r="C124" s="66"/>
      <c r="D124" s="66"/>
      <c r="E124" s="66"/>
      <c r="F124" s="66"/>
      <c r="G124" s="66"/>
      <c r="H124" s="66"/>
      <c r="I124" s="180"/>
      <c r="J124" s="66"/>
      <c r="K124" s="66"/>
      <c r="L124" s="43"/>
      <c r="M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</sheetData>
  <sheetProtection sheet="1" autoFilter="0" formatColumns="0" formatRows="0" objects="1" scenarios="1" spinCount="100000" saltValue="rwpTkmcWCwtIJ6+Pyte5b+nwAssp0BAq4vUN7gXhDw2khHlKexngbs447HqMiikNroA9VzMn+Shqg5sgjJqwhQ==" hashValue="/mpvnZZ5XTgi+2Wqr5TyXSgHdF8TP/pCpdlF4SxUZtyAeS05zqCzos/ZA+ZHh5If5EvhPlUXZ8gX/5m2Rma2/g==" algorithmName="SHA-512" password="CC35"/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DSVA-KOKES\Sevcik</dc:creator>
  <cp:lastModifiedBy>DSVA-KOKES\Sevcik</cp:lastModifiedBy>
  <dcterms:created xsi:type="dcterms:W3CDTF">2020-02-07T11:06:21Z</dcterms:created>
  <dcterms:modified xsi:type="dcterms:W3CDTF">2020-02-07T11:06:32Z</dcterms:modified>
</cp:coreProperties>
</file>